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Киселева\Бренд TEMPER\Прайс\2026\Для менеджеров\"/>
    </mc:Choice>
  </mc:AlternateContent>
  <xr:revisionPtr revIDLastSave="0" documentId="8_{E0C185B0-E4A3-44C5-8B5E-15E5C5EA99E7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ВОДА" sheetId="1" r:id="rId1"/>
    <sheet name="ГАЗ" sheetId="5" r:id="rId2"/>
    <sheet name="ФИЛЬТРЫ" sheetId="6" r:id="rId3"/>
  </sheets>
  <definedNames>
    <definedName name="_xlnm.Print_Area" localSheetId="0">ВОДА!$A$1:$M$42</definedName>
    <definedName name="_xlnm.Print_Area" localSheetId="1">ГАЗ!$A$1:$M$32</definedName>
    <definedName name="_xlnm.Print_Area" localSheetId="2">ФИЛЬТРЫ!$A$1:$G$15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6" l="1"/>
  <c r="G8" i="6"/>
  <c r="G7" i="6"/>
  <c r="M32" i="5" l="1"/>
  <c r="M29" i="5"/>
  <c r="M31" i="5"/>
  <c r="M28" i="5"/>
  <c r="M32" i="1"/>
  <c r="M31" i="1"/>
  <c r="P31" i="1" s="1"/>
  <c r="M29" i="1"/>
  <c r="M28" i="1"/>
  <c r="P28" i="1" s="1"/>
  <c r="G6" i="6" l="1"/>
  <c r="G5" i="6"/>
  <c r="G4" i="6"/>
  <c r="M11" i="1" l="1"/>
  <c r="M4" i="1"/>
  <c r="M26" i="5" l="1"/>
  <c r="M14" i="5"/>
  <c r="M25" i="5"/>
  <c r="M13" i="5"/>
  <c r="M24" i="5"/>
  <c r="M19" i="5"/>
  <c r="M12" i="5"/>
  <c r="M7" i="5"/>
  <c r="M23" i="5"/>
  <c r="M18" i="5"/>
  <c r="M11" i="5"/>
  <c r="M6" i="5"/>
  <c r="M22" i="5"/>
  <c r="M17" i="5"/>
  <c r="M10" i="5"/>
  <c r="M5" i="5"/>
  <c r="M21" i="5"/>
  <c r="M16" i="5"/>
  <c r="M9" i="5"/>
  <c r="M4" i="5"/>
  <c r="O43" i="1" l="1"/>
  <c r="P4" i="1" l="1"/>
  <c r="M26" i="1" l="1"/>
  <c r="P26" i="1" s="1"/>
  <c r="M14" i="1"/>
  <c r="P14" i="1" s="1"/>
  <c r="M25" i="1"/>
  <c r="P25" i="1" s="1"/>
  <c r="M13" i="1"/>
  <c r="P13" i="1" s="1"/>
  <c r="M24" i="1"/>
  <c r="P24" i="1" s="1"/>
  <c r="M19" i="1"/>
  <c r="P19" i="1" s="1"/>
  <c r="M42" i="1"/>
  <c r="P42" i="1" s="1"/>
  <c r="M37" i="1"/>
  <c r="P37" i="1" s="1"/>
  <c r="M12" i="1"/>
  <c r="P12" i="1" s="1"/>
  <c r="M7" i="1"/>
  <c r="P7" i="1" s="1"/>
  <c r="M23" i="1"/>
  <c r="P23" i="1" s="1"/>
  <c r="M18" i="1"/>
  <c r="P18" i="1" s="1"/>
  <c r="M41" i="1"/>
  <c r="P41" i="1" s="1"/>
  <c r="M36" i="1"/>
  <c r="P36" i="1" s="1"/>
  <c r="P11" i="1"/>
  <c r="M6" i="1"/>
  <c r="P6" i="1" s="1"/>
  <c r="M10" i="1"/>
  <c r="P10" i="1" s="1"/>
  <c r="M35" i="1"/>
  <c r="P35" i="1" s="1"/>
  <c r="M40" i="1"/>
  <c r="P40" i="1" s="1"/>
  <c r="M17" i="1"/>
  <c r="P17" i="1" s="1"/>
  <c r="M22" i="1"/>
  <c r="P22" i="1" s="1"/>
  <c r="M5" i="1"/>
  <c r="P5" i="1" s="1"/>
  <c r="M9" i="1"/>
  <c r="P9" i="1" s="1"/>
  <c r="M34" i="1"/>
  <c r="P34" i="1" s="1"/>
  <c r="M39" i="1"/>
  <c r="P39" i="1" s="1"/>
  <c r="M16" i="1"/>
  <c r="P16" i="1" s="1"/>
  <c r="M21" i="1"/>
  <c r="P21" i="1" s="1"/>
  <c r="P43" i="1" l="1"/>
</calcChain>
</file>

<file path=xl/sharedStrings.xml><?xml version="1.0" encoding="utf-8"?>
<sst xmlns="http://schemas.openxmlformats.org/spreadsheetml/2006/main" count="455" uniqueCount="218">
  <si>
    <r>
      <rPr>
        <b/>
        <sz val="8"/>
        <color rgb="FFFFFFFF"/>
        <rFont val="Arial"/>
        <family val="2"/>
      </rPr>
      <t>PN</t>
    </r>
  </si>
  <si>
    <r>
      <rPr>
        <b/>
        <sz val="8"/>
        <color rgb="FFFFFFFF"/>
        <rFont val="Arial"/>
        <family val="2"/>
      </rPr>
      <t xml:space="preserve">Розничная
</t>
    </r>
    <r>
      <rPr>
        <b/>
        <sz val="8"/>
        <color rgb="FFFFFFFF"/>
        <rFont val="Arial"/>
        <family val="2"/>
      </rPr>
      <t>цена, руб. с НДС</t>
    </r>
  </si>
  <si>
    <r>
      <rPr>
        <sz val="8"/>
        <rFont val="Microsoft Sans Serif"/>
        <family val="2"/>
      </rPr>
      <t>ВВ.</t>
    </r>
  </si>
  <si>
    <r>
      <rPr>
        <sz val="8"/>
        <rFont val="Microsoft Sans Serif"/>
        <family val="2"/>
      </rPr>
      <t>Б.</t>
    </r>
  </si>
  <si>
    <r>
      <rPr>
        <sz val="8"/>
        <rFont val="Microsoft Sans Serif"/>
        <family val="2"/>
      </rPr>
      <t>Р.</t>
    </r>
  </si>
  <si>
    <r>
      <rPr>
        <sz val="8"/>
        <rFont val="Microsoft Sans Serif"/>
        <family val="2"/>
      </rPr>
      <t>ВА.</t>
    </r>
  </si>
  <si>
    <r>
      <rPr>
        <sz val="8"/>
        <rFont val="Microsoft Sans Serif"/>
        <family val="2"/>
      </rPr>
      <t>ВН.</t>
    </r>
  </si>
  <si>
    <r>
      <rPr>
        <b/>
        <sz val="8"/>
        <rFont val="Arial"/>
        <family val="2"/>
      </rPr>
      <t>О сотрудничестве:</t>
    </r>
  </si>
  <si>
    <r>
      <rPr>
        <sz val="8"/>
        <rFont val="Microsoft Sans Serif"/>
        <family val="2"/>
      </rPr>
      <t>Дилерские цены формируются после обсуждения условий сотрудничества</t>
    </r>
  </si>
  <si>
    <r>
      <rPr>
        <b/>
        <sz val="8"/>
        <rFont val="Arial"/>
        <family val="2"/>
      </rPr>
      <t>О продукции:</t>
    </r>
  </si>
  <si>
    <r>
      <rPr>
        <sz val="8"/>
        <rFont val="Microsoft Sans Serif"/>
        <family val="2"/>
      </rPr>
      <t>Проход: стандартный</t>
    </r>
  </si>
  <si>
    <r>
      <rPr>
        <sz val="8"/>
        <rFont val="Microsoft Sans Serif"/>
        <family val="2"/>
      </rPr>
      <t>Марка стали: Латунь по ГОСТ 15527</t>
    </r>
  </si>
  <si>
    <r>
      <rPr>
        <sz val="8"/>
        <rFont val="Microsoft Sans Serif"/>
        <family val="2"/>
      </rPr>
      <t>Соответствие тех. требований: ГОСТ Р 59553-2021 "Краны шаровые из латуни"</t>
    </r>
  </si>
  <si>
    <r>
      <rPr>
        <sz val="8"/>
        <rFont val="Microsoft Sans Serif"/>
        <family val="2"/>
      </rPr>
      <t>Страхование ответственности: 10 млн.руб.</t>
    </r>
  </si>
  <si>
    <r>
      <rPr>
        <b/>
        <sz val="8"/>
        <rFont val="Arial"/>
        <family val="2"/>
      </rPr>
      <t>О компании:</t>
    </r>
  </si>
  <si>
    <r>
      <rPr>
        <sz val="8"/>
        <rFont val="Microsoft Sans Serif"/>
        <family val="2"/>
      </rPr>
      <t>ООО "Темпер" - российский завод по производству шаровых кранов марки "TEMPER"</t>
    </r>
  </si>
  <si>
    <r>
      <rPr>
        <sz val="8"/>
        <rFont val="Microsoft Sans Serif"/>
        <family val="2"/>
      </rPr>
      <t>Предприятие выпускает шаровые краны с 2014 года</t>
    </r>
  </si>
  <si>
    <r>
      <rPr>
        <sz val="8"/>
        <rFont val="Microsoft Sans Serif"/>
        <family val="2"/>
      </rPr>
      <t>Расположен в г. Кургане на территории более 2,7 га.</t>
    </r>
  </si>
  <si>
    <r>
      <rPr>
        <sz val="8"/>
        <rFont val="Microsoft Sans Serif"/>
        <family val="2"/>
      </rPr>
      <t>Численность сотрудников более 200 человек, средний возраст 33 года.</t>
    </r>
  </si>
  <si>
    <r>
      <rPr>
        <sz val="8"/>
        <rFont val="Microsoft Sans Serif"/>
        <family val="2"/>
      </rPr>
      <t>Завод представлен в 65 регионах России. Экспортный портфель – 20 стран</t>
    </r>
  </si>
  <si>
    <r>
      <rPr>
        <b/>
        <sz val="8"/>
        <rFont val="Arial"/>
        <family val="2"/>
      </rPr>
      <t>Контакты:</t>
    </r>
  </si>
  <si>
    <r>
      <rPr>
        <sz val="8"/>
        <rFont val="Microsoft Sans Serif"/>
        <family val="2"/>
      </rPr>
      <t>Узнай</t>
    </r>
  </si>
  <si>
    <r>
      <rPr>
        <sz val="8"/>
        <rFont val="Microsoft Sans Serif"/>
        <family val="2"/>
      </rPr>
      <t>Telegram бот</t>
    </r>
  </si>
  <si>
    <r>
      <rPr>
        <sz val="8"/>
        <rFont val="Microsoft Sans Serif"/>
        <family val="2"/>
      </rPr>
      <t>о нас</t>
    </r>
  </si>
  <si>
    <r>
      <rPr>
        <sz val="8"/>
        <rFont val="Microsoft Sans Serif"/>
        <family val="2"/>
      </rPr>
      <t>для</t>
    </r>
  </si>
  <si>
    <r>
      <rPr>
        <sz val="8"/>
        <rFont val="Microsoft Sans Serif"/>
        <family val="2"/>
      </rPr>
      <t>больше</t>
    </r>
  </si>
  <si>
    <r>
      <rPr>
        <sz val="8"/>
        <rFont val="Microsoft Sans Serif"/>
        <family val="2"/>
      </rPr>
      <t>обращений</t>
    </r>
  </si>
  <si>
    <t xml:space="preserve"> Почта: temper@temper.ru </t>
  </si>
  <si>
    <t>Цена со скидкой, руб. с НДС</t>
  </si>
  <si>
    <t>Укажите размер Вашей скидки</t>
  </si>
  <si>
    <t>Продукция имеет все необходимые обязательные сертификаты.</t>
  </si>
  <si>
    <t>При изготовлении используются только российские материалы, сырье от заводов Урала.</t>
  </si>
  <si>
    <t>Гарантия: 5 лет</t>
  </si>
  <si>
    <t>Вес крана, г</t>
  </si>
  <si>
    <t>Кол-во в коробке, шт.</t>
  </si>
  <si>
    <t>Сфера применения продукции: Отопление, водоснабжение</t>
  </si>
  <si>
    <t>Наименование</t>
  </si>
  <si>
    <t>88.</t>
  </si>
  <si>
    <t>1/2"</t>
  </si>
  <si>
    <t>Серия</t>
  </si>
  <si>
    <t>DN</t>
  </si>
  <si>
    <t>присоединение</t>
  </si>
  <si>
    <t>Рукоять</t>
  </si>
  <si>
    <t>Артикул</t>
  </si>
  <si>
    <t>Размер резьбы</t>
  </si>
  <si>
    <t>3/4"</t>
  </si>
  <si>
    <t>1"</t>
  </si>
  <si>
    <t>1 1/4"</t>
  </si>
  <si>
    <t>1 1/2"</t>
  </si>
  <si>
    <t>2"</t>
  </si>
  <si>
    <t>8815ВВБ1240</t>
  </si>
  <si>
    <t>8815ВВР1240</t>
  </si>
  <si>
    <t>8815ВАБ1240</t>
  </si>
  <si>
    <t>8815ВАР1240</t>
  </si>
  <si>
    <t>8815ВНБ1240</t>
  </si>
  <si>
    <t>8815ВНР1240</t>
  </si>
  <si>
    <t>8820ВВБ3440</t>
  </si>
  <si>
    <t>8820ВВР3440</t>
  </si>
  <si>
    <t>8820ВАБ3440</t>
  </si>
  <si>
    <t>8820ВАР3440</t>
  </si>
  <si>
    <t>8820ВНР3440</t>
  </si>
  <si>
    <t>8825ВВБ140</t>
  </si>
  <si>
    <t>8825ВВР140</t>
  </si>
  <si>
    <t>8825ВАБ140</t>
  </si>
  <si>
    <t>8825ВАР140</t>
  </si>
  <si>
    <t>8825ВНБ140</t>
  </si>
  <si>
    <t>8825ВНР140</t>
  </si>
  <si>
    <t>8832ВВБ11425</t>
  </si>
  <si>
    <t>8832ВВР11425</t>
  </si>
  <si>
    <t>8832ВАБ11425</t>
  </si>
  <si>
    <t>8832ВАР11425</t>
  </si>
  <si>
    <t>8832ВНБ11425</t>
  </si>
  <si>
    <t>8832ВНР11425</t>
  </si>
  <si>
    <t>8840ВВР11225</t>
  </si>
  <si>
    <t>8840ВНР11225</t>
  </si>
  <si>
    <t>8850ВВР225</t>
  </si>
  <si>
    <t>8850ВНР225</t>
  </si>
  <si>
    <t>Тел.: +7 (3522) 22-88-88</t>
  </si>
  <si>
    <t>Мы расширяем дилерскую сеть и готовы предоставить уникальные ценовое предложение на данную продукцию</t>
  </si>
  <si>
    <t>83.</t>
  </si>
  <si>
    <t>8315ВВБ1240</t>
  </si>
  <si>
    <t>8315ВВР1240</t>
  </si>
  <si>
    <t>8315ВНБ1240</t>
  </si>
  <si>
    <t>8315ВНР1240</t>
  </si>
  <si>
    <t>8320ВВБ3440</t>
  </si>
  <si>
    <t>8320ВВР3440</t>
  </si>
  <si>
    <t>8320ВНР3440</t>
  </si>
  <si>
    <t>8325ВВБ140</t>
  </si>
  <si>
    <t>8325ВВР140</t>
  </si>
  <si>
    <t>8325ВНБ140</t>
  </si>
  <si>
    <t>8325ВНР140</t>
  </si>
  <si>
    <t>8332ВВБ11425</t>
  </si>
  <si>
    <t>8332ВВР11425</t>
  </si>
  <si>
    <t>8332ВНБ11425</t>
  </si>
  <si>
    <t>8332ВНР11425</t>
  </si>
  <si>
    <t>8340ВВР11225</t>
  </si>
  <si>
    <t>8340ВНР11225</t>
  </si>
  <si>
    <t>8350ВВР225</t>
  </si>
  <si>
    <t>8350ВНР225</t>
  </si>
  <si>
    <t>Кран шаровый латунный Temper для газа DN15 (1/2”) PN40, внутренняя/внутренняя, бабочка, GAS</t>
  </si>
  <si>
    <t>Кран шаровый латунный Temper для газа DN15 (1/2”) PN40, внутренняя/внутренняя, рычаг, GAS</t>
  </si>
  <si>
    <t>Кран шаровый латунный Temper для газа DN15 (1/2”) PN40, внутренняя/наружная, бабочка, GAS</t>
  </si>
  <si>
    <t>Кран шаровый латунный Temper для газа DN15 (1/2”) PN40, внутренняя/наружная, рычаг, GAS</t>
  </si>
  <si>
    <t>Кран шаровый латунный Temper для газа DN20 (3/4”) PN40, внутренняя/внутренняя, бабочка, GAS</t>
  </si>
  <si>
    <t>Кран шаровый латунный Temper для газа DN20 (3/4”) PN40, внутренняя/внутренняя, рычаг, GAS</t>
  </si>
  <si>
    <t>Кран шаровый латунный Temper для газа  DN20 (3/4”) PN40, внутренняя/наружная, рычаг, GAS</t>
  </si>
  <si>
    <t>Кран шаровый латунный Temper для газа  DN25 (1”) PN40, внутренняя/внутренняя, бабочка, GAS</t>
  </si>
  <si>
    <t>Кран шаровый латунный Temper для газа DN25 (1”) PN40, внутренняя/внутренняя, рычаг, GAS</t>
  </si>
  <si>
    <t>Кран шаровый латунный Temper для газа  DN25 (1”) PN40, внутренняя/наружная, бабочка, GAS</t>
  </si>
  <si>
    <t>Кран шаровый латунный Temper для газа  DN25 (1”) PN40, внутренняя/наружная, рычаг, GAS</t>
  </si>
  <si>
    <t>Кран шаровый латунный Temper для газа DN32 (1 1/4”) PN25, внутренняя/внутренняя, бабочка, GAS</t>
  </si>
  <si>
    <t>Кран шаровый латунный Temper для газа  DN32 (1 1/4”) PN25, внутренняя/внутренняя, рычаг, GAS</t>
  </si>
  <si>
    <t>Кран шаровый латунный Temper для газа  DN32 (1 1/4”) PN25, внутренняя/наружная, бабочка, GAS</t>
  </si>
  <si>
    <t>Кран шаровый латунный Temper для газа DN32 (1.1/4”) PN25, внутренняя/наружная, рычаг, GAS</t>
  </si>
  <si>
    <t>Кран шаровый латунный Temper для газа DN40 (1 1/2”) PN25, внутренняя/внутренняя, рычаг, GAS</t>
  </si>
  <si>
    <t>Кран шаровый латунный Temper для газа DN40 (1.1/2”) PN25, внутренняя/наружная, рычаг, GAS</t>
  </si>
  <si>
    <t>Кран шаровый латунный Temper для газа DN50 (2”) PN25, внутренняя/внутренняя, рычаг, GAS</t>
  </si>
  <si>
    <t>Кран шаровый латунный Temper для газа DN50 (2”) PN25, внутренняя/наружная, рычаг, GAS</t>
  </si>
  <si>
    <r>
      <rPr>
        <b/>
        <sz val="8"/>
        <rFont val="Arial"/>
        <family val="2"/>
      </rPr>
      <t>PN</t>
    </r>
  </si>
  <si>
    <r>
      <rPr>
        <b/>
        <sz val="8"/>
        <rFont val="Arial"/>
        <family val="2"/>
      </rPr>
      <t>Розничная
цена, руб. с НДС</t>
    </r>
  </si>
  <si>
    <t>Сфера применения продукции: газовые среды</t>
  </si>
  <si>
    <t>латунныекраны.рф</t>
  </si>
  <si>
    <t>8820ВНБ3440</t>
  </si>
  <si>
    <t>8320ВНБ3440</t>
  </si>
  <si>
    <t>Количество</t>
  </si>
  <si>
    <t>Сумма</t>
  </si>
  <si>
    <t xml:space="preserve">ИТОГО: </t>
  </si>
  <si>
    <t>ВН.</t>
  </si>
  <si>
    <t>Кран шаровый латунный Temper для газа DN20 (3/4”) PN40, внутренняя/наружная, бабочка, GAS</t>
  </si>
  <si>
    <t>Фильтр сетчатый Temper для воды DN15 (1/2") PN40, внутренняя / внутренняя</t>
  </si>
  <si>
    <t>Temper F22.15.ВВ.1/2"</t>
  </si>
  <si>
    <t>Вес фильтра, г</t>
  </si>
  <si>
    <t>Фильтр сетчатый Temper для воды DN20 (3/4") PN40, внутренняя / внутренняя</t>
  </si>
  <si>
    <t>Фильтр сетчатый Temper для воды DN25 (1") PN40, внутренняя / внутренняя</t>
  </si>
  <si>
    <t>Temper F22.20.ВВ.3/4"</t>
  </si>
  <si>
    <t>Temper F22.25.ВВ.1"</t>
  </si>
  <si>
    <t>F2215ВВ1240</t>
  </si>
  <si>
    <t>F2220ВВ3440</t>
  </si>
  <si>
    <t>F2225ВВ140</t>
  </si>
  <si>
    <t>Сокращенное наименование</t>
  </si>
  <si>
    <r>
      <t xml:space="preserve">О продукции:
</t>
    </r>
    <r>
      <rPr>
        <sz val="8"/>
        <rFont val="Arial"/>
        <family val="2"/>
        <charset val="204"/>
      </rPr>
      <t>Устанавливаются на трубопроводы для предварительной очистки воды</t>
    </r>
  </si>
  <si>
    <t>Материал корпуса: латунь по ГОСТ 15527</t>
  </si>
  <si>
    <t xml:space="preserve"> Почта: temper@temper.ru
</t>
  </si>
  <si>
    <t>Страхование ответственности: 10 млн.руб.</t>
  </si>
  <si>
    <r>
      <rPr>
        <b/>
        <sz val="16"/>
        <color rgb="FFFFFF00"/>
        <rFont val="Arial"/>
        <family val="2"/>
        <charset val="204"/>
      </rPr>
      <t>НОВИНКА!</t>
    </r>
    <r>
      <rPr>
        <b/>
        <sz val="16"/>
        <color rgb="FFFFFFFF"/>
        <rFont val="Arial"/>
        <family val="2"/>
      </rPr>
      <t xml:space="preserve">      ФИЛЬТР ЛАТУННЫЙ СЕТЧАТЫЙ TEMPER</t>
    </r>
  </si>
  <si>
    <t>Розничная
цена, руб. с НДС</t>
  </si>
  <si>
    <t>О сотрудничестве:</t>
  </si>
  <si>
    <t>Дилерские цены формируются после обсуждения условий сотрудничества</t>
  </si>
  <si>
    <t>О продукции:</t>
  </si>
  <si>
    <t>Проход: стандартный</t>
  </si>
  <si>
    <t>Соответствие тех. требований: ГОСТ Р 59553-2021 "Краны шаровые из латуни"</t>
  </si>
  <si>
    <t>О компании:</t>
  </si>
  <si>
    <t>ООО "Темпер" - российский завод по производству шаровых кранов марки "TEMPER"</t>
  </si>
  <si>
    <t>Предприятие выпускает шаровые краны с 2014 года</t>
  </si>
  <si>
    <t>Расположен в г. Кургане на территории более 2,7 га.</t>
  </si>
  <si>
    <t>Численность сотрудников более 200 человек, средний возраст 33 года.</t>
  </si>
  <si>
    <t>Завод представлен в 65 регионах России. Экспортный портфель – 20 стран</t>
  </si>
  <si>
    <t>Контакты:</t>
  </si>
  <si>
    <r>
      <rPr>
        <b/>
        <sz val="8"/>
        <rFont val="Arial"/>
        <family val="2"/>
        <charset val="204"/>
      </rPr>
      <t xml:space="preserve">Страхование ответственности: </t>
    </r>
    <r>
      <rPr>
        <sz val="8"/>
        <rFont val="Arial"/>
        <family val="2"/>
        <charset val="204"/>
      </rPr>
      <t xml:space="preserve">10 млн.руб.
</t>
    </r>
    <r>
      <rPr>
        <b/>
        <sz val="8"/>
        <rFont val="Arial"/>
        <family val="2"/>
        <charset val="204"/>
      </rPr>
      <t xml:space="preserve">Сфера применения продукции: </t>
    </r>
    <r>
      <rPr>
        <sz val="8"/>
        <rFont val="Arial"/>
        <family val="2"/>
        <charset val="204"/>
      </rPr>
      <t>отопление, водоснабжение</t>
    </r>
  </si>
  <si>
    <r>
      <rPr>
        <b/>
        <sz val="8"/>
        <rFont val="Arial"/>
        <family val="2"/>
        <charset val="204"/>
      </rPr>
      <t>Гарантийный срок:</t>
    </r>
    <r>
      <rPr>
        <sz val="8"/>
        <rFont val="Arial"/>
        <family val="2"/>
        <charset val="204"/>
      </rPr>
      <t xml:space="preserve"> 5 лет
</t>
    </r>
    <r>
      <rPr>
        <b/>
        <sz val="8"/>
        <rFont val="Arial"/>
        <family val="2"/>
        <charset val="204"/>
      </rPr>
      <t>Максимальная температура рабочей среды:</t>
    </r>
    <r>
      <rPr>
        <sz val="8"/>
        <rFont val="Arial"/>
        <family val="2"/>
        <charset val="204"/>
      </rPr>
      <t xml:space="preserve"> +150</t>
    </r>
    <r>
      <rPr>
        <sz val="10"/>
        <color rgb="FF000000"/>
        <rFont val="Calibri"/>
        <family val="2"/>
        <charset val="204"/>
      </rPr>
      <t>˚С</t>
    </r>
  </si>
  <si>
    <t>Узнай</t>
  </si>
  <si>
    <t>ЛАТУННЫЕ ШАРОВЫЕ КРАНЫ TEMPER ГАЗОВАЯ СЕРИЯ</t>
  </si>
  <si>
    <t>ЛАТУННЫЕ ШАРОВЫЕ КРАНЫ TEMPER ВОДНАЯ СЕРИЯ</t>
  </si>
  <si>
    <t>Кран шаровой латунный Temper DN15 (1/2”) PN40, внутренняя/внутренняя, бабочка</t>
  </si>
  <si>
    <t>Кран шаровой латунный Temper DN20 (3/4”) PN40, внутренняя/внутренняя, бабочка</t>
  </si>
  <si>
    <t>Кран шаровой латунный Temper DN25 (1”) PN40, внутренняя/внутренняя, бабочка</t>
  </si>
  <si>
    <t>Кран шаровой латунный Temper DN32 (1 1/4”) PN25, внутренняя/внутренняя, бабочка</t>
  </si>
  <si>
    <t>Кран шаровой латунный Temper DN15 (1/2”) PN40, внутренняя/внутренняя, рычаг</t>
  </si>
  <si>
    <t>Кран шаровой латунный Temper DN20 (3/4”) PN40, внутренняя/внутренняя, рычаг</t>
  </si>
  <si>
    <t>Кран шаровой латунный Temper DN25 (1”) PN40, внутренняя/внутренняя, рычаг</t>
  </si>
  <si>
    <t>Кран шаровой латунный Temper DN32 (1 1/4”) PN25, внутренняя/внутренняя, рычаг</t>
  </si>
  <si>
    <t>Кран шаровой латунный Temper DN40 (1 1/2”) PN25, внутренняя/внутренняя, рычаг</t>
  </si>
  <si>
    <t>Кран шаровой латунный Temper DN50 (2”) PN25, внутренняя/внутренняя, рычаг</t>
  </si>
  <si>
    <t>Кран шаровой латунный Temper DN15 (1/2”) PN40, внутренняя/наружная, бабочка</t>
  </si>
  <si>
    <t>Кран шаровой латунный Temper DN20 (3/4”) PN40, внутренняя/наружная, бабочка</t>
  </si>
  <si>
    <t>Кран шаровой латунный Temper DN25 (1”) PN40, внутренняя/наружная, бабочка</t>
  </si>
  <si>
    <t>Кран шаровой латунный Temper DN32 (1 1/4”) PN25, внутренняя/наружная, бабочка</t>
  </si>
  <si>
    <t>Кран шаровой латунный Temper DN15 (1/2”) PN40, внутренняя/наружная, рычаг</t>
  </si>
  <si>
    <t>Кран шаровой латунный Temper DN20 (3/4”) PN40, внутренняя/наружная, рычаг</t>
  </si>
  <si>
    <t>Кран шаровой латунный Temper DN25 (1”) PN40, внутренняя/наружная, рычаг</t>
  </si>
  <si>
    <t>Кран шаровой латунный Temper DN32 (1.1/4”) PN25, внутренняя/наружная, рычаг</t>
  </si>
  <si>
    <t>Кран шаровой латунный Temper DN40 (1.1/2”) PN25, внутренняя/наружная, рычаг</t>
  </si>
  <si>
    <t>Кран шаровой латунный Temper DN50 (2”) PN25, внутренняя/наружная, рычаг</t>
  </si>
  <si>
    <t>Кран шаровой латунный Temper DN15 (1/2”) PN40, внутренняя/наружная американка, бабочка</t>
  </si>
  <si>
    <t>Кран шаровой латунный Temper DN20 (3/4”) PN40, внутренняя/наружная американка, бабочка</t>
  </si>
  <si>
    <t>Кран шаровой латунный Temper DN25 (1”) PN40, внутренняя/наружная американка, бабочка</t>
  </si>
  <si>
    <t>Кран шаровой латунный Temper DN32 (1 1/4”) PN25, внутренняя/наружная американка, бабочка</t>
  </si>
  <si>
    <t>Кран шаровой латунный Temper DN15 (1/2”) PN40, внутренняя/наружная американка, рычаг</t>
  </si>
  <si>
    <t>Кран шаровой латунный Temper DN20 (3/4”) PN40, внутренняя/наружная американка, рычаг</t>
  </si>
  <si>
    <t>Кран шаровой латунный Temper DN25 (1”) PN40, внутренняя/наружная американка, рычаг</t>
  </si>
  <si>
    <t>Кран шаровой латунный Temper DN32 (1 1/4”) PN25, внутренняя/ наружная американка, рычаг</t>
  </si>
  <si>
    <t>НН.</t>
  </si>
  <si>
    <t>Кран шаровой латунный Temper DN15 (1/2”) PN40, наружная/наружная, бабочка</t>
  </si>
  <si>
    <t>8815ННБ1240</t>
  </si>
  <si>
    <t>Кран шаровой латунный Temper DN20 (3/4”) PN40, наружная/наружная, бабочка</t>
  </si>
  <si>
    <t>8820ННБ3440</t>
  </si>
  <si>
    <t>Кран шаровой латунный Temper DN15 (1/2”) PN40, наружная/наружная, рычаг</t>
  </si>
  <si>
    <t>Кран шаровой латунный Temper DN20 (3/4”) PN40, наружная/наружная, рычаг</t>
  </si>
  <si>
    <t>8815ННР1240</t>
  </si>
  <si>
    <t>8820ННР3440</t>
  </si>
  <si>
    <t>Кран шаровый латунный Temper для газа DN15 (1/2”) PN40, наружная/наружная, бабочка, GAS</t>
  </si>
  <si>
    <t>8315ННБ1240</t>
  </si>
  <si>
    <t>Кран шаровый латунный Temper для газа DN20 (3/4”) PN40, наружная/наружная, бабочка, GAS</t>
  </si>
  <si>
    <t>8320ННБ3440</t>
  </si>
  <si>
    <t>Кран шаровый латунный Temper для газа DN15 (1/2”) PN40, наружная/наружная, рычаг, GAS</t>
  </si>
  <si>
    <t>Кран шаровый латунный Temper для газа  DN20 (3/4”) PN40, наружная/наружная, рычаг, GAS</t>
  </si>
  <si>
    <t>8315ННР1240</t>
  </si>
  <si>
    <t>8320ННР3440</t>
  </si>
  <si>
    <t>Фильтр сетчатый Temper для воды DN32 (1 1/4") PN25, внутренняя / внутренняя</t>
  </si>
  <si>
    <t>Temper F22.32.ВВ.1 1/4"</t>
  </si>
  <si>
    <t>F2232ВВ11425</t>
  </si>
  <si>
    <t>Temper F22.40.ВВ.1 1/2"</t>
  </si>
  <si>
    <t>F2240ВВ11225</t>
  </si>
  <si>
    <t>Фильтр сетчатый Temper для воды DN40 (1 1/2") PN25, внутренняя / внутренняя</t>
  </si>
  <si>
    <t>Фильтр сетчатый Temper для воды DN50 (2") PN25, внутренняя / внутренняя</t>
  </si>
  <si>
    <t>Temper F22.50.ВВ.2"</t>
  </si>
  <si>
    <t>F2250ВВ225</t>
  </si>
  <si>
    <r>
      <rPr>
        <b/>
        <sz val="8"/>
        <rFont val="Arial"/>
        <family val="2"/>
        <charset val="204"/>
      </rPr>
      <t>Материал корпуса:</t>
    </r>
    <r>
      <rPr>
        <sz val="8"/>
        <rFont val="Arial"/>
        <family val="2"/>
        <charset val="204"/>
      </rPr>
      <t xml:space="preserve"> латунь 
</t>
    </r>
    <r>
      <rPr>
        <b/>
        <sz val="8"/>
        <rFont val="Arial"/>
        <family val="2"/>
        <charset val="204"/>
      </rPr>
      <t xml:space="preserve">Материал сетки: </t>
    </r>
    <r>
      <rPr>
        <sz val="8"/>
        <rFont val="Arial"/>
        <family val="2"/>
        <charset val="204"/>
      </rPr>
      <t xml:space="preserve">нержавеющая сталь
</t>
    </r>
    <r>
      <rPr>
        <b/>
        <sz val="8"/>
        <rFont val="Arial"/>
        <family val="2"/>
        <charset val="204"/>
      </rPr>
      <t>Размер ячейки сетки:</t>
    </r>
    <r>
      <rPr>
        <sz val="8"/>
        <rFont val="Arial"/>
        <family val="2"/>
        <charset val="204"/>
      </rPr>
      <t xml:space="preserve"> 500 мкм
</t>
    </r>
    <r>
      <rPr>
        <b/>
        <sz val="8"/>
        <rFont val="Arial"/>
        <family val="2"/>
        <charset val="204"/>
      </rPr>
      <t>Материал уплотнения:</t>
    </r>
    <r>
      <rPr>
        <sz val="8"/>
        <rFont val="Arial"/>
        <family val="2"/>
        <charset val="204"/>
      </rPr>
      <t xml:space="preserve"> фторопласт Ф4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</si>
</sst>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sz val="8"/>
      <color rgb="FF000000"/>
      <name val="Microsoft Sans Serif"/>
      <family val="2"/>
    </font>
    <font>
      <sz val="8"/>
      <name val="Microsoft Sans Serif"/>
      <family val="2"/>
      <charset val="204"/>
    </font>
    <font>
      <b/>
      <sz val="8"/>
      <color rgb="FFFFFFFF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</font>
    <font>
      <b/>
      <sz val="8"/>
      <color theme="0"/>
      <name val="Arial"/>
      <family val="2"/>
      <charset val="204"/>
    </font>
    <font>
      <sz val="10"/>
      <name val="Times New Roman"/>
      <family val="1"/>
      <charset val="204"/>
    </font>
    <font>
      <b/>
      <sz val="9"/>
      <color rgb="FFFFFFFF"/>
      <name val="Arial"/>
      <family val="2"/>
    </font>
    <font>
      <u/>
      <sz val="10"/>
      <color theme="10"/>
      <name val="Times New Roman"/>
      <family val="1"/>
      <charset val="204"/>
    </font>
    <font>
      <b/>
      <sz val="10"/>
      <color rgb="FFFFFFFF"/>
      <name val="Arial"/>
      <family val="2"/>
    </font>
    <font>
      <b/>
      <sz val="10"/>
      <name val="Arial"/>
      <family val="2"/>
      <charset val="204"/>
    </font>
    <font>
      <b/>
      <sz val="16"/>
      <color rgb="FFFFFFFF"/>
      <name val="Arial"/>
      <family val="2"/>
    </font>
    <font>
      <b/>
      <sz val="16"/>
      <color rgb="FFFFFF00"/>
      <name val="Arial"/>
      <family val="2"/>
      <charset val="204"/>
    </font>
    <font>
      <b/>
      <sz val="16"/>
      <color rgb="FFFFFFFF"/>
      <name val="Arial"/>
      <family val="2"/>
      <charset val="204"/>
    </font>
    <font>
      <sz val="8"/>
      <name val="Arial"/>
      <family val="2"/>
      <charset val="204"/>
    </font>
    <font>
      <b/>
      <sz val="8"/>
      <color rgb="FFFFFF00"/>
      <name val="Arial"/>
      <family val="2"/>
    </font>
    <font>
      <b/>
      <sz val="9"/>
      <color rgb="FFFFFF00"/>
      <name val="Arial"/>
      <family val="2"/>
    </font>
    <font>
      <b/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6"/>
      <name val="Arial"/>
      <family val="2"/>
    </font>
    <font>
      <b/>
      <sz val="16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53634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</cellStyleXfs>
  <cellXfs count="196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 applyProtection="1">
      <alignment vertical="top" wrapText="1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3" fontId="11" fillId="0" borderId="9" xfId="0" applyNumberFormat="1" applyFont="1" applyBorder="1" applyAlignment="1">
      <alignment horizontal="center" vertical="center" wrapText="1"/>
    </xf>
    <xf numFmtId="3" fontId="11" fillId="5" borderId="9" xfId="0" applyNumberFormat="1" applyFont="1" applyFill="1" applyBorder="1" applyAlignment="1">
      <alignment horizontal="center" vertical="center" wrapText="1"/>
    </xf>
    <xf numFmtId="3" fontId="11" fillId="6" borderId="9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1" fontId="2" fillId="0" borderId="0" xfId="0" applyNumberFormat="1" applyFont="1" applyFill="1" applyBorder="1" applyAlignment="1" applyProtection="1">
      <alignment vertical="top" shrinkToFit="1"/>
      <protection hidden="1"/>
    </xf>
    <xf numFmtId="0" fontId="12" fillId="2" borderId="9" xfId="0" applyFont="1" applyFill="1" applyBorder="1" applyAlignment="1" applyProtection="1">
      <alignment vertical="center" textRotation="90" wrapText="1"/>
      <protection hidden="1"/>
    </xf>
    <xf numFmtId="1" fontId="2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1" fontId="2" fillId="0" borderId="3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right" vertical="center" wrapText="1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1" fontId="2" fillId="6" borderId="11" xfId="0" applyNumberFormat="1" applyFont="1" applyFill="1" applyBorder="1" applyAlignment="1" applyProtection="1">
      <alignment horizontal="center" vertical="center" shrinkToFit="1"/>
      <protection hidden="1"/>
    </xf>
    <xf numFmtId="1" fontId="2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right"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1" fontId="2" fillId="5" borderId="11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right" vertical="center" wrapText="1"/>
      <protection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1" fontId="2" fillId="0" borderId="0" xfId="0" applyNumberFormat="1" applyFont="1" applyFill="1" applyBorder="1" applyAlignment="1" applyProtection="1">
      <alignment horizontal="center" vertical="center" shrinkToFit="1"/>
      <protection hidden="1"/>
    </xf>
    <xf numFmtId="1" fontId="2" fillId="0" borderId="0" xfId="0" applyNumberFormat="1" applyFont="1" applyFill="1" applyBorder="1" applyAlignment="1" applyProtection="1">
      <alignment vertical="center" shrinkToFit="1"/>
      <protection hidden="1"/>
    </xf>
    <xf numFmtId="1" fontId="2" fillId="0" borderId="0" xfId="0" applyNumberFormat="1" applyFont="1" applyFill="1" applyBorder="1" applyAlignment="1" applyProtection="1">
      <alignment horizontal="left" vertical="center" shrinkToFit="1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1" fontId="2" fillId="3" borderId="13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13" xfId="0" applyFont="1" applyFill="1" applyBorder="1" applyAlignment="1" applyProtection="1">
      <alignment horizontal="center" vertical="center" wrapText="1"/>
      <protection hidden="1"/>
    </xf>
    <xf numFmtId="0" fontId="3" fillId="3" borderId="13" xfId="0" applyFont="1" applyFill="1" applyBorder="1" applyAlignment="1" applyProtection="1">
      <alignment horizontal="right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1" fontId="2" fillId="5" borderId="15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right" vertical="center" wrapText="1"/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1" fontId="2" fillId="0" borderId="1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16" xfId="0" applyFont="1" applyFill="1" applyBorder="1" applyAlignment="1" applyProtection="1">
      <alignment horizontal="center" vertical="center" wrapText="1"/>
      <protection hidden="1"/>
    </xf>
    <xf numFmtId="0" fontId="3" fillId="0" borderId="16" xfId="0" applyFont="1" applyFill="1" applyBorder="1" applyAlignment="1" applyProtection="1">
      <alignment horizontal="right" vertical="center" wrapText="1"/>
      <protection hidden="1"/>
    </xf>
    <xf numFmtId="1" fontId="2" fillId="0" borderId="9" xfId="0" applyNumberFormat="1" applyFont="1" applyFill="1" applyBorder="1" applyAlignment="1" applyProtection="1">
      <alignment horizontal="center" vertical="center" shrinkToFit="1"/>
      <protection hidden="1"/>
    </xf>
    <xf numFmtId="1" fontId="2" fillId="6" borderId="17" xfId="0" applyNumberFormat="1" applyFont="1" applyFill="1" applyBorder="1" applyAlignment="1" applyProtection="1">
      <alignment horizontal="center" vertical="center" shrinkToFit="1"/>
      <protection hidden="1"/>
    </xf>
    <xf numFmtId="1" fontId="2" fillId="3" borderId="9" xfId="0" applyNumberFormat="1" applyFont="1" applyFill="1" applyBorder="1" applyAlignment="1" applyProtection="1">
      <alignment horizontal="center" vertical="center" shrinkToFit="1"/>
      <protection hidden="1"/>
    </xf>
    <xf numFmtId="1" fontId="2" fillId="0" borderId="11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2" xfId="0" applyFill="1" applyBorder="1" applyAlignment="1" applyProtection="1">
      <alignment vertical="center" wrapText="1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horizontal="left" vertical="center" wrapText="1"/>
      <protection hidden="1"/>
    </xf>
    <xf numFmtId="0" fontId="0" fillId="0" borderId="9" xfId="0" applyFill="1" applyBorder="1" applyAlignment="1" applyProtection="1">
      <alignment vertical="center" wrapText="1"/>
      <protection hidden="1"/>
    </xf>
    <xf numFmtId="0" fontId="5" fillId="3" borderId="1" xfId="0" applyFont="1" applyFill="1" applyBorder="1" applyAlignment="1" applyProtection="1">
      <alignment horizontal="left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0" applyNumberFormat="1" applyFont="1" applyFill="1" applyBorder="1" applyAlignment="1" applyProtection="1">
      <alignment horizontal="center" vertical="center" shrinkToFit="1"/>
      <protection hidden="1"/>
    </xf>
    <xf numFmtId="0" fontId="2" fillId="5" borderId="1" xfId="0" applyNumberFormat="1" applyFont="1" applyFill="1" applyBorder="1" applyAlignment="1" applyProtection="1">
      <alignment horizontal="center" vertical="center" shrinkToFit="1"/>
      <protection hidden="1"/>
    </xf>
    <xf numFmtId="0" fontId="2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2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2" fillId="0" borderId="16" xfId="0" applyNumberFormat="1" applyFont="1" applyFill="1" applyBorder="1" applyAlignment="1" applyProtection="1">
      <alignment horizontal="center" vertical="center" shrinkToFit="1"/>
      <protection hidden="1"/>
    </xf>
    <xf numFmtId="0" fontId="2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5" fillId="3" borderId="13" xfId="0" applyFont="1" applyFill="1" applyBorder="1" applyAlignment="1" applyProtection="1">
      <alignment horizontal="left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6" xfId="0" applyFont="1" applyFill="1" applyBorder="1" applyAlignment="1" applyProtection="1">
      <alignment horizontal="left" vertical="center" wrapText="1"/>
      <protection hidden="1"/>
    </xf>
    <xf numFmtId="0" fontId="5" fillId="0" borderId="16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2" fillId="2" borderId="12" xfId="0" applyFont="1" applyFill="1" applyBorder="1" applyAlignment="1" applyProtection="1">
      <alignment horizontal="center" vertical="center" wrapText="1"/>
      <protection hidden="1"/>
    </xf>
    <xf numFmtId="0" fontId="0" fillId="2" borderId="12" xfId="0" applyFill="1" applyBorder="1" applyAlignment="1" applyProtection="1">
      <alignment horizontal="center" vertical="center" wrapText="1"/>
      <protection hidden="1"/>
    </xf>
    <xf numFmtId="0" fontId="5" fillId="5" borderId="13" xfId="0" applyFont="1" applyFill="1" applyBorder="1" applyAlignment="1" applyProtection="1">
      <alignment horizontal="center" vertical="center" wrapText="1"/>
      <protection hidden="1"/>
    </xf>
    <xf numFmtId="0" fontId="1" fillId="2" borderId="19" xfId="0" applyFont="1" applyFill="1" applyBorder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center" vertical="center" textRotation="90" wrapText="1"/>
      <protection hidden="1"/>
    </xf>
    <xf numFmtId="0" fontId="4" fillId="2" borderId="9" xfId="0" applyFont="1" applyFill="1" applyBorder="1" applyAlignment="1" applyProtection="1">
      <alignment horizontal="center" vertical="center" textRotation="90" wrapText="1"/>
      <protection hidden="1"/>
    </xf>
    <xf numFmtId="0" fontId="1" fillId="0" borderId="0" xfId="0" applyFont="1" applyFill="1" applyBorder="1" applyAlignment="1" applyProtection="1">
      <alignment vertical="top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13" xfId="0" applyFont="1" applyFill="1" applyBorder="1" applyAlignment="1" applyProtection="1">
      <alignment horizontal="center" vertical="center" wrapText="1"/>
      <protection hidden="1"/>
    </xf>
    <xf numFmtId="0" fontId="6" fillId="7" borderId="9" xfId="0" applyFont="1" applyFill="1" applyBorder="1" applyAlignment="1" applyProtection="1">
      <alignment horizontal="center" vertical="center" textRotation="90" wrapText="1"/>
      <protection hidden="1"/>
    </xf>
    <xf numFmtId="0" fontId="1" fillId="7" borderId="9" xfId="0" applyFont="1" applyFill="1" applyBorder="1" applyAlignment="1" applyProtection="1">
      <alignment horizontal="center" vertical="center" textRotation="90" wrapText="1"/>
      <protection hidden="1"/>
    </xf>
    <xf numFmtId="0" fontId="1" fillId="7" borderId="9" xfId="0" applyFont="1" applyFill="1" applyBorder="1" applyAlignment="1" applyProtection="1">
      <alignment vertical="center" textRotation="90" wrapText="1"/>
      <protection hidden="1"/>
    </xf>
    <xf numFmtId="0" fontId="1" fillId="7" borderId="19" xfId="0" applyFont="1" applyFill="1" applyBorder="1" applyAlignment="1" applyProtection="1">
      <alignment horizontal="center" vertical="center" wrapText="1"/>
      <protection hidden="1"/>
    </xf>
    <xf numFmtId="0" fontId="6" fillId="7" borderId="4" xfId="0" applyFont="1" applyFill="1" applyBorder="1" applyAlignment="1" applyProtection="1">
      <alignment horizontal="center" vertical="center" wrapText="1"/>
      <protection hidden="1"/>
    </xf>
    <xf numFmtId="0" fontId="6" fillId="7" borderId="3" xfId="0" applyFont="1" applyFill="1" applyBorder="1" applyAlignment="1" applyProtection="1">
      <alignment horizontal="center" vertical="center" wrapText="1"/>
      <protection hidden="1"/>
    </xf>
    <xf numFmtId="0" fontId="1" fillId="7" borderId="12" xfId="0" applyFont="1" applyFill="1" applyBorder="1" applyAlignment="1" applyProtection="1">
      <alignment horizontal="center" vertical="center" wrapText="1"/>
      <protection hidden="1"/>
    </xf>
    <xf numFmtId="0" fontId="13" fillId="7" borderId="12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6" fillId="7" borderId="21" xfId="0" applyFont="1" applyFill="1" applyBorder="1" applyAlignment="1" applyProtection="1">
      <alignment horizontal="center" vertical="center" wrapText="1"/>
      <protection hidden="1"/>
    </xf>
    <xf numFmtId="9" fontId="8" fillId="4" borderId="22" xfId="1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>
      <alignment horizontal="left" vertical="top"/>
    </xf>
    <xf numFmtId="1" fontId="2" fillId="0" borderId="9" xfId="0" applyNumberFormat="1" applyFont="1" applyFill="1" applyBorder="1" applyAlignment="1" applyProtection="1">
      <alignment vertical="top" shrinkToFit="1"/>
      <protection hidden="1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left" vertical="top"/>
      <protection hidden="1"/>
    </xf>
    <xf numFmtId="9" fontId="8" fillId="4" borderId="23" xfId="1" applyFont="1" applyFill="1" applyBorder="1" applyAlignment="1" applyProtection="1">
      <alignment horizontal="center" vertical="center"/>
      <protection locked="0"/>
    </xf>
    <xf numFmtId="0" fontId="17" fillId="7" borderId="0" xfId="0" applyFont="1" applyFill="1" applyBorder="1" applyAlignment="1" applyProtection="1">
      <alignment vertical="top" wrapText="1"/>
      <protection hidden="1"/>
    </xf>
    <xf numFmtId="0" fontId="0" fillId="7" borderId="9" xfId="0" applyFill="1" applyBorder="1" applyAlignment="1">
      <alignment horizontal="left" vertical="top"/>
    </xf>
    <xf numFmtId="1" fontId="2" fillId="0" borderId="9" xfId="0" applyNumberFormat="1" applyFont="1" applyFill="1" applyBorder="1" applyAlignment="1" applyProtection="1">
      <alignment vertical="top" shrinkToFit="1"/>
      <protection locked="0" hidden="1"/>
    </xf>
    <xf numFmtId="0" fontId="5" fillId="0" borderId="0" xfId="0" applyFont="1" applyFill="1" applyBorder="1" applyAlignment="1" applyProtection="1">
      <alignment vertical="top" wrapText="1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  <protection hidden="1"/>
    </xf>
    <xf numFmtId="0" fontId="14" fillId="2" borderId="4" xfId="0" applyFont="1" applyFill="1" applyBorder="1" applyAlignment="1" applyProtection="1">
      <alignment horizontal="center" vertical="center" wrapText="1"/>
      <protection hidden="1"/>
    </xf>
    <xf numFmtId="0" fontId="23" fillId="2" borderId="3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vertical="top" wrapText="1"/>
      <protection hidden="1"/>
    </xf>
    <xf numFmtId="1" fontId="2" fillId="0" borderId="25" xfId="0" applyNumberFormat="1" applyFont="1" applyFill="1" applyBorder="1" applyAlignment="1" applyProtection="1">
      <alignment vertical="center" shrinkToFit="1"/>
      <protection hidden="1"/>
    </xf>
    <xf numFmtId="1" fontId="2" fillId="0" borderId="25" xfId="0" applyNumberFormat="1" applyFont="1" applyFill="1" applyBorder="1" applyAlignment="1" applyProtection="1">
      <alignment horizontal="center" vertical="center" shrinkToFit="1"/>
      <protection hidden="1"/>
    </xf>
    <xf numFmtId="0" fontId="15" fillId="0" borderId="0" xfId="3" applyFill="1" applyBorder="1" applyAlignment="1" applyProtection="1">
      <alignment vertical="top" wrapText="1"/>
      <protection hidden="1"/>
    </xf>
    <xf numFmtId="0" fontId="3" fillId="5" borderId="16" xfId="0" applyFont="1" applyFill="1" applyBorder="1" applyAlignment="1" applyProtection="1">
      <alignment horizontal="center" vertical="center" wrapText="1"/>
      <protection hidden="1"/>
    </xf>
    <xf numFmtId="1" fontId="2" fillId="5" borderId="16" xfId="0" applyNumberFormat="1" applyFont="1" applyFill="1" applyBorder="1" applyAlignment="1" applyProtection="1">
      <alignment horizontal="center" vertical="center" shrinkToFit="1"/>
      <protection hidden="1"/>
    </xf>
    <xf numFmtId="0" fontId="3" fillId="5" borderId="16" xfId="0" applyFont="1" applyFill="1" applyBorder="1" applyAlignment="1" applyProtection="1">
      <alignment horizontal="right" vertical="center" wrapText="1"/>
      <protection hidden="1"/>
    </xf>
    <xf numFmtId="0" fontId="5" fillId="5" borderId="18" xfId="0" applyFont="1" applyFill="1" applyBorder="1" applyAlignment="1" applyProtection="1">
      <alignment horizontal="center" vertical="center" wrapText="1"/>
      <protection hidden="1"/>
    </xf>
    <xf numFmtId="0" fontId="5" fillId="5" borderId="16" xfId="0" applyFont="1" applyFill="1" applyBorder="1" applyAlignment="1" applyProtection="1">
      <alignment horizontal="left" vertical="center" wrapText="1"/>
      <protection hidden="1"/>
    </xf>
    <xf numFmtId="0" fontId="5" fillId="5" borderId="16" xfId="0" applyFont="1" applyFill="1" applyBorder="1" applyAlignment="1" applyProtection="1">
      <alignment horizontal="center" vertical="center" wrapText="1"/>
      <protection hidden="1"/>
    </xf>
    <xf numFmtId="0" fontId="3" fillId="5" borderId="9" xfId="0" applyFont="1" applyFill="1" applyBorder="1" applyAlignment="1" applyProtection="1">
      <alignment horizontal="center" vertical="center" wrapText="1"/>
      <protection hidden="1"/>
    </xf>
    <xf numFmtId="1" fontId="2" fillId="5" borderId="17" xfId="0" applyNumberFormat="1" applyFont="1" applyFill="1" applyBorder="1" applyAlignment="1" applyProtection="1">
      <alignment horizontal="center" vertical="center" shrinkToFit="1"/>
      <protection hidden="1"/>
    </xf>
    <xf numFmtId="1" fontId="2" fillId="5" borderId="1" xfId="0" applyNumberFormat="1" applyFont="1" applyFill="1" applyBorder="1" applyAlignment="1" applyProtection="1">
      <alignment horizontal="center" vertical="center" shrinkToFit="1"/>
      <protection hidden="1"/>
    </xf>
    <xf numFmtId="0" fontId="3" fillId="5" borderId="1" xfId="0" applyFont="1" applyFill="1" applyBorder="1" applyAlignment="1" applyProtection="1">
      <alignment horizontal="right" vertical="center" wrapText="1"/>
      <protection hidden="1"/>
    </xf>
    <xf numFmtId="0" fontId="5" fillId="5" borderId="10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left" vertical="center" wrapText="1"/>
      <protection hidden="1"/>
    </xf>
    <xf numFmtId="1" fontId="2" fillId="5" borderId="9" xfId="0" applyNumberFormat="1" applyFont="1" applyFill="1" applyBorder="1" applyAlignment="1" applyProtection="1">
      <alignment horizontal="center" vertical="center" shrinkToFit="1"/>
      <protection hidden="1"/>
    </xf>
    <xf numFmtId="3" fontId="11" fillId="0" borderId="9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1" fontId="2" fillId="0" borderId="13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13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Fill="1" applyBorder="1" applyAlignment="1" applyProtection="1">
      <alignment horizontal="right" vertical="center" wrapText="1"/>
      <protection hidden="1"/>
    </xf>
    <xf numFmtId="0" fontId="2" fillId="0" borderId="13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13" xfId="0" applyFont="1" applyFill="1" applyBorder="1" applyAlignment="1" applyProtection="1">
      <alignment horizontal="left" vertical="center" wrapText="1"/>
      <protection hidden="1"/>
    </xf>
    <xf numFmtId="1" fontId="2" fillId="0" borderId="15" xfId="0" applyNumberFormat="1" applyFont="1" applyFill="1" applyBorder="1" applyAlignment="1" applyProtection="1">
      <alignment horizontal="center" vertical="center" shrinkToFit="1"/>
      <protection hidden="1"/>
    </xf>
    <xf numFmtId="1" fontId="2" fillId="5" borderId="13" xfId="0" applyNumberFormat="1" applyFont="1" applyFill="1" applyBorder="1" applyAlignment="1" applyProtection="1">
      <alignment horizontal="center" vertical="center" shrinkToFit="1"/>
      <protection hidden="1"/>
    </xf>
    <xf numFmtId="0" fontId="3" fillId="5" borderId="13" xfId="0" applyFont="1" applyFill="1" applyBorder="1" applyAlignment="1" applyProtection="1">
      <alignment horizontal="right" vertical="center" wrapText="1"/>
      <protection hidden="1"/>
    </xf>
    <xf numFmtId="0" fontId="5" fillId="5" borderId="14" xfId="0" applyFont="1" applyFill="1" applyBorder="1" applyAlignment="1" applyProtection="1">
      <alignment horizontal="center" vertical="center" wrapText="1"/>
      <protection hidden="1"/>
    </xf>
    <xf numFmtId="0" fontId="5" fillId="5" borderId="13" xfId="0" applyFont="1" applyFill="1" applyBorder="1" applyAlignment="1" applyProtection="1">
      <alignment horizontal="left" vertical="center" wrapText="1"/>
      <protection hidden="1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1" fontId="2" fillId="0" borderId="2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26" xfId="0" applyFont="1" applyFill="1" applyBorder="1" applyAlignment="1" applyProtection="1">
      <alignment horizontal="right" vertical="center" wrapText="1"/>
      <protection hidden="1"/>
    </xf>
    <xf numFmtId="0" fontId="2" fillId="0" borderId="26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26" xfId="0" applyFont="1" applyFill="1" applyBorder="1" applyAlignment="1" applyProtection="1">
      <alignment horizontal="left" vertical="center" wrapText="1"/>
      <protection hidden="1"/>
    </xf>
    <xf numFmtId="1" fontId="2" fillId="5" borderId="27" xfId="0" applyNumberFormat="1" applyFont="1" applyFill="1" applyBorder="1" applyAlignment="1" applyProtection="1">
      <alignment horizontal="center" vertical="center" shrinkToFit="1"/>
      <protection hidden="1"/>
    </xf>
    <xf numFmtId="1" fontId="2" fillId="6" borderId="25" xfId="0" applyNumberFormat="1" applyFont="1" applyFill="1" applyBorder="1" applyAlignment="1" applyProtection="1">
      <alignment horizontal="center" vertical="center" shrinkToFit="1"/>
      <protection hidden="1"/>
    </xf>
    <xf numFmtId="1" fontId="2" fillId="0" borderId="28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29" xfId="0" applyFill="1" applyBorder="1" applyAlignment="1">
      <alignment horizontal="left" vertical="top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1" fontId="2" fillId="3" borderId="0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0" xfId="0" applyFont="1" applyFill="1" applyBorder="1" applyAlignment="1" applyProtection="1">
      <alignment horizontal="right" vertical="center" wrapText="1"/>
      <protection hidden="1"/>
    </xf>
    <xf numFmtId="0" fontId="2" fillId="3" borderId="0" xfId="0" applyNumberFormat="1" applyFont="1" applyFill="1" applyBorder="1" applyAlignment="1" applyProtection="1">
      <alignment horizontal="center" vertical="center" shrinkToFit="1"/>
      <protection hidden="1"/>
    </xf>
    <xf numFmtId="0" fontId="5" fillId="3" borderId="0" xfId="0" applyFont="1" applyFill="1" applyBorder="1" applyAlignment="1" applyProtection="1">
      <alignment horizontal="left" vertical="center" wrapText="1"/>
      <protection hidden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3" fontId="11" fillId="5" borderId="0" xfId="0" applyNumberFormat="1" applyFont="1" applyFill="1" applyBorder="1" applyAlignment="1">
      <alignment horizontal="center" vertical="center" wrapText="1"/>
    </xf>
    <xf numFmtId="1" fontId="2" fillId="5" borderId="0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3" fontId="11" fillId="0" borderId="0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left" vertical="center" wrapText="1"/>
      <protection hidden="1"/>
    </xf>
    <xf numFmtId="0" fontId="3" fillId="0" borderId="30" xfId="0" applyFont="1" applyFill="1" applyBorder="1" applyAlignment="1" applyProtection="1">
      <alignment horizontal="center" vertical="center" wrapText="1"/>
      <protection hidden="1"/>
    </xf>
    <xf numFmtId="3" fontId="11" fillId="0" borderId="30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shrinkToFit="1"/>
      <protection hidden="1"/>
    </xf>
    <xf numFmtId="0" fontId="24" fillId="0" borderId="0" xfId="3" applyFont="1" applyFill="1" applyBorder="1" applyAlignment="1" applyProtection="1">
      <alignment horizontal="left" vertical="top" wrapText="1"/>
      <protection hidden="1"/>
    </xf>
    <xf numFmtId="0" fontId="21" fillId="0" borderId="0" xfId="0" applyFont="1" applyFill="1" applyBorder="1" applyAlignment="1" applyProtection="1">
      <alignment horizontal="left" vertical="top" wrapText="1"/>
      <protection hidden="1"/>
    </xf>
    <xf numFmtId="0" fontId="1" fillId="0" borderId="0" xfId="0" applyFont="1" applyFill="1" applyBorder="1" applyAlignment="1" applyProtection="1">
      <alignment horizontal="left" vertical="top" wrapText="1"/>
      <protection hidden="1"/>
    </xf>
    <xf numFmtId="0" fontId="3" fillId="0" borderId="0" xfId="0" applyFont="1" applyFill="1" applyBorder="1" applyAlignment="1" applyProtection="1">
      <alignment horizontal="left" vertical="top" wrapText="1"/>
      <protection hidden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6" fillId="7" borderId="0" xfId="0" applyFont="1" applyFill="1" applyBorder="1" applyAlignment="1" applyProtection="1">
      <alignment horizontal="center" vertical="center" textRotation="90" wrapText="1"/>
      <protection hidden="1"/>
    </xf>
    <xf numFmtId="0" fontId="6" fillId="7" borderId="7" xfId="0" applyFont="1" applyFill="1" applyBorder="1" applyAlignment="1" applyProtection="1">
      <alignment horizontal="center" vertical="center" textRotation="90" wrapText="1"/>
      <protection hidden="1"/>
    </xf>
    <xf numFmtId="0" fontId="1" fillId="0" borderId="0" xfId="0" applyFont="1" applyFill="1" applyBorder="1" applyAlignment="1" applyProtection="1">
      <alignment vertical="top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horizontal="left" vertical="top"/>
      <protection hidden="1"/>
    </xf>
    <xf numFmtId="1" fontId="0" fillId="0" borderId="0" xfId="0" applyNumberFormat="1" applyFill="1" applyBorder="1" applyAlignment="1">
      <alignment horizontal="left" vertical="top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27" fillId="2" borderId="5" xfId="0" applyFont="1" applyFill="1" applyBorder="1" applyAlignment="1" applyProtection="1">
      <alignment horizontal="center" vertical="center" wrapText="1"/>
      <protection hidden="1"/>
    </xf>
    <xf numFmtId="0" fontId="27" fillId="2" borderId="6" xfId="0" applyFont="1" applyFill="1" applyBorder="1" applyAlignment="1" applyProtection="1">
      <alignment horizontal="center" vertical="center" wrapText="1"/>
      <protection hidden="1"/>
    </xf>
    <xf numFmtId="0" fontId="27" fillId="2" borderId="7" xfId="0" applyFont="1" applyFill="1" applyBorder="1" applyAlignment="1" applyProtection="1">
      <alignment horizontal="center" vertical="center" wrapText="1"/>
      <protection hidden="1"/>
    </xf>
    <xf numFmtId="0" fontId="27" fillId="2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left" vertical="top"/>
      <protection hidden="1"/>
    </xf>
    <xf numFmtId="0" fontId="3" fillId="0" borderId="0" xfId="0" applyFont="1" applyFill="1" applyBorder="1" applyAlignment="1" applyProtection="1">
      <alignment horizontal="left" vertical="top" wrapText="1"/>
      <protection hidden="1"/>
    </xf>
    <xf numFmtId="0" fontId="21" fillId="0" borderId="0" xfId="0" applyFont="1" applyFill="1" applyBorder="1" applyAlignment="1" applyProtection="1">
      <alignment horizontal="left" vertical="top" wrapText="1"/>
      <protection hidden="1"/>
    </xf>
    <xf numFmtId="0" fontId="16" fillId="8" borderId="0" xfId="0" applyFont="1" applyFill="1" applyBorder="1" applyAlignment="1" applyProtection="1">
      <alignment horizontal="center" vertical="top" wrapText="1"/>
      <protection hidden="1"/>
    </xf>
    <xf numFmtId="0" fontId="16" fillId="8" borderId="20" xfId="0" applyFont="1" applyFill="1" applyBorder="1" applyAlignment="1" applyProtection="1">
      <alignment horizontal="center" vertical="top" wrapText="1"/>
      <protection hidden="1"/>
    </xf>
    <xf numFmtId="0" fontId="0" fillId="0" borderId="31" xfId="0" applyFill="1" applyBorder="1" applyAlignment="1">
      <alignment horizontal="center" vertical="top"/>
    </xf>
    <xf numFmtId="0" fontId="4" fillId="2" borderId="32" xfId="0" applyFont="1" applyFill="1" applyBorder="1" applyAlignment="1" applyProtection="1">
      <alignment horizontal="center" vertical="center" textRotation="90" wrapText="1"/>
      <protection hidden="1"/>
    </xf>
    <xf numFmtId="0" fontId="4" fillId="2" borderId="33" xfId="0" applyFont="1" applyFill="1" applyBorder="1" applyAlignment="1" applyProtection="1">
      <alignment horizontal="center" vertical="center" textRotation="90" wrapText="1"/>
      <protection hidden="1"/>
    </xf>
    <xf numFmtId="0" fontId="4" fillId="2" borderId="30" xfId="0" applyFont="1" applyFill="1" applyBorder="1" applyAlignment="1" applyProtection="1">
      <alignment horizontal="center" vertical="center" textRotation="90" wrapText="1"/>
      <protection hidden="1"/>
    </xf>
    <xf numFmtId="0" fontId="1" fillId="0" borderId="0" xfId="0" applyFont="1" applyFill="1" applyBorder="1" applyAlignment="1" applyProtection="1">
      <alignment horizontal="left" vertical="top" wrapText="1"/>
      <protection hidden="1"/>
    </xf>
    <xf numFmtId="0" fontId="9" fillId="7" borderId="9" xfId="0" applyFont="1" applyFill="1" applyBorder="1" applyAlignment="1">
      <alignment horizontal="center" vertical="top" wrapText="1"/>
    </xf>
    <xf numFmtId="0" fontId="9" fillId="7" borderId="9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 applyProtection="1">
      <alignment horizontal="center" vertical="center" wrapText="1"/>
      <protection hidden="1"/>
    </xf>
    <xf numFmtId="0" fontId="26" fillId="7" borderId="6" xfId="0" applyFont="1" applyFill="1" applyBorder="1" applyAlignment="1" applyProtection="1">
      <alignment horizontal="center" vertical="center" wrapText="1"/>
      <protection hidden="1"/>
    </xf>
    <xf numFmtId="0" fontId="26" fillId="7" borderId="7" xfId="0" applyFont="1" applyFill="1" applyBorder="1" applyAlignment="1" applyProtection="1">
      <alignment horizontal="center" vertical="center" wrapText="1"/>
      <protection hidden="1"/>
    </xf>
    <xf numFmtId="0" fontId="26" fillId="7" borderId="8" xfId="0" applyFont="1" applyFill="1" applyBorder="1" applyAlignment="1" applyProtection="1">
      <alignment horizontal="center" vertical="center" wrapText="1"/>
      <protection hidden="1"/>
    </xf>
    <xf numFmtId="0" fontId="15" fillId="0" borderId="0" xfId="3" applyFill="1" applyBorder="1" applyAlignment="1" applyProtection="1">
      <alignment horizontal="left" vertical="top" wrapText="1"/>
      <protection hidden="1"/>
    </xf>
    <xf numFmtId="0" fontId="0" fillId="0" borderId="34" xfId="0" applyFill="1" applyBorder="1" applyAlignment="1">
      <alignment horizontal="center" vertical="top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Border="1" applyAlignment="1" applyProtection="1">
      <alignment horizontal="center" vertical="center" wrapText="1"/>
      <protection hidden="1"/>
    </xf>
    <xf numFmtId="0" fontId="18" fillId="2" borderId="24" xfId="0" applyFont="1" applyFill="1" applyBorder="1" applyAlignment="1" applyProtection="1">
      <alignment horizontal="center" vertical="center" wrapText="1"/>
      <protection hidden="1"/>
    </xf>
    <xf numFmtId="0" fontId="23" fillId="2" borderId="12" xfId="0" applyFont="1" applyFill="1" applyBorder="1" applyAlignment="1" applyProtection="1">
      <alignment horizontal="center" vertical="center" wrapText="1"/>
      <protection hidden="1"/>
    </xf>
    <xf numFmtId="0" fontId="23" fillId="2" borderId="35" xfId="0" applyFont="1" applyFill="1" applyBorder="1" applyAlignment="1" applyProtection="1">
      <alignment horizontal="center" vertical="center" wrapText="1"/>
      <protection hidden="1"/>
    </xf>
  </cellXfs>
  <cellStyles count="4">
    <cellStyle name="Гиперссылка" xfId="3" builtinId="8"/>
    <cellStyle name="Обычный" xfId="0" builtinId="0"/>
    <cellStyle name="Обычный 3" xfId="2" xr:uid="{00000000-0005-0000-0000-000002000000}"/>
    <cellStyle name="Процентный" xfId="1" builtinId="5"/>
  </cellStyles>
  <dxfs count="0"/>
  <tableStyles count="0" defaultTableStyle="TableStyleMedium9" defaultPivotStyle="PivotStyleLight16"/>
  <colors>
    <mruColors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3.png"/><Relationship Id="rId7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38929</xdr:colOff>
      <xdr:row>62</xdr:row>
      <xdr:rowOff>18663</xdr:rowOff>
    </xdr:from>
    <xdr:ext cx="1555050" cy="440916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220" y="17134505"/>
          <a:ext cx="1555050" cy="440916"/>
        </a:xfrm>
        <a:prstGeom prst="rect">
          <a:avLst/>
        </a:prstGeom>
      </xdr:spPr>
    </xdr:pic>
    <xdr:clientData/>
  </xdr:oneCellAnchor>
  <xdr:oneCellAnchor>
    <xdr:from>
      <xdr:col>0</xdr:col>
      <xdr:colOff>976797</xdr:colOff>
      <xdr:row>62</xdr:row>
      <xdr:rowOff>21626</xdr:rowOff>
    </xdr:from>
    <xdr:ext cx="513560" cy="454626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797" y="17137468"/>
          <a:ext cx="513560" cy="454626"/>
        </a:xfrm>
        <a:prstGeom prst="rect">
          <a:avLst/>
        </a:prstGeom>
      </xdr:spPr>
    </xdr:pic>
    <xdr:clientData/>
  </xdr:oneCellAnchor>
  <xdr:twoCellAnchor editAs="oneCell">
    <xdr:from>
      <xdr:col>8</xdr:col>
      <xdr:colOff>145792</xdr:colOff>
      <xdr:row>62</xdr:row>
      <xdr:rowOff>29157</xdr:rowOff>
    </xdr:from>
    <xdr:to>
      <xdr:col>8</xdr:col>
      <xdr:colOff>656114</xdr:colOff>
      <xdr:row>65</xdr:row>
      <xdr:rowOff>48595</xdr:rowOff>
    </xdr:to>
    <xdr:pic>
      <xdr:nvPicPr>
        <xdr:cNvPr id="8" name="Рисунок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4210" y="15385790"/>
          <a:ext cx="510322" cy="495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184667</xdr:colOff>
      <xdr:row>2</xdr:row>
      <xdr:rowOff>427654</xdr:rowOff>
    </xdr:from>
    <xdr:to>
      <xdr:col>13</xdr:col>
      <xdr:colOff>524846</xdr:colOff>
      <xdr:row>2</xdr:row>
      <xdr:rowOff>787272</xdr:rowOff>
    </xdr:to>
    <xdr:sp macro="" textlink="">
      <xdr:nvSpPr>
        <xdr:cNvPr id="4" name="Стрелка вни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50866" y="738674"/>
          <a:ext cx="340179" cy="359618"/>
        </a:xfrm>
        <a:prstGeom prst="downArrow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0</xdr:col>
      <xdr:colOff>126352</xdr:colOff>
      <xdr:row>3</xdr:row>
      <xdr:rowOff>379057</xdr:rowOff>
    </xdr:from>
    <xdr:to>
      <xdr:col>0</xdr:col>
      <xdr:colOff>1036041</xdr:colOff>
      <xdr:row>6</xdr:row>
      <xdr:rowOff>19439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18" t="26671" r="28876" b="29384"/>
        <a:stretch/>
      </xdr:blipFill>
      <xdr:spPr>
        <a:xfrm>
          <a:off x="126352" y="1555103"/>
          <a:ext cx="909689" cy="894183"/>
        </a:xfrm>
        <a:prstGeom prst="rect">
          <a:avLst/>
        </a:prstGeom>
      </xdr:spPr>
    </xdr:pic>
    <xdr:clientData/>
  </xdr:twoCellAnchor>
  <xdr:twoCellAnchor editAs="oneCell">
    <xdr:from>
      <xdr:col>0</xdr:col>
      <xdr:colOff>77755</xdr:colOff>
      <xdr:row>8</xdr:row>
      <xdr:rowOff>359617</xdr:rowOff>
    </xdr:from>
    <xdr:to>
      <xdr:col>0</xdr:col>
      <xdr:colOff>1421461</xdr:colOff>
      <xdr:row>11</xdr:row>
      <xdr:rowOff>184669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1" t="17000" r="5999" b="23000"/>
        <a:stretch/>
      </xdr:blipFill>
      <xdr:spPr>
        <a:xfrm>
          <a:off x="77755" y="3236556"/>
          <a:ext cx="1343706" cy="1020536"/>
        </a:xfrm>
        <a:prstGeom prst="rect">
          <a:avLst/>
        </a:prstGeom>
      </xdr:spPr>
    </xdr:pic>
    <xdr:clientData/>
  </xdr:twoCellAnchor>
  <xdr:twoCellAnchor editAs="oneCell">
    <xdr:from>
      <xdr:col>0</xdr:col>
      <xdr:colOff>93549</xdr:colOff>
      <xdr:row>15</xdr:row>
      <xdr:rowOff>349898</xdr:rowOff>
    </xdr:from>
    <xdr:to>
      <xdr:col>0</xdr:col>
      <xdr:colOff>1099961</xdr:colOff>
      <xdr:row>18</xdr:row>
      <xdr:rowOff>68035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28" t="34343" r="31566" b="33333"/>
        <a:stretch/>
      </xdr:blipFill>
      <xdr:spPr>
        <a:xfrm>
          <a:off x="93549" y="5646964"/>
          <a:ext cx="1006412" cy="913622"/>
        </a:xfrm>
        <a:prstGeom prst="rect">
          <a:avLst/>
        </a:prstGeom>
      </xdr:spPr>
    </xdr:pic>
    <xdr:clientData/>
  </xdr:twoCellAnchor>
  <xdr:twoCellAnchor editAs="oneCell">
    <xdr:from>
      <xdr:col>0</xdr:col>
      <xdr:colOff>19439</xdr:colOff>
      <xdr:row>21</xdr:row>
      <xdr:rowOff>136072</xdr:rowOff>
    </xdr:from>
    <xdr:to>
      <xdr:col>0</xdr:col>
      <xdr:colOff>1516451</xdr:colOff>
      <xdr:row>24</xdr:row>
      <xdr:rowOff>155510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39" t="29465" r="13988" b="32142"/>
        <a:stretch/>
      </xdr:blipFill>
      <xdr:spPr>
        <a:xfrm>
          <a:off x="19439" y="7464490"/>
          <a:ext cx="1497012" cy="1078852"/>
        </a:xfrm>
        <a:prstGeom prst="rect">
          <a:avLst/>
        </a:prstGeom>
      </xdr:spPr>
    </xdr:pic>
    <xdr:clientData/>
  </xdr:twoCellAnchor>
  <xdr:twoCellAnchor editAs="oneCell">
    <xdr:from>
      <xdr:col>0</xdr:col>
      <xdr:colOff>87475</xdr:colOff>
      <xdr:row>26</xdr:row>
      <xdr:rowOff>29160</xdr:rowOff>
    </xdr:from>
    <xdr:to>
      <xdr:col>0</xdr:col>
      <xdr:colOff>1083485</xdr:colOff>
      <xdr:row>29</xdr:row>
      <xdr:rowOff>19441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47" t="9023" r="17281" b="10525"/>
        <a:stretch/>
      </xdr:blipFill>
      <xdr:spPr>
        <a:xfrm>
          <a:off x="87475" y="9077910"/>
          <a:ext cx="996010" cy="826148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29</xdr:row>
      <xdr:rowOff>2990</xdr:rowOff>
    </xdr:from>
    <xdr:to>
      <xdr:col>0</xdr:col>
      <xdr:colOff>1496786</xdr:colOff>
      <xdr:row>31</xdr:row>
      <xdr:rowOff>534565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4" t="4860" r="8796" b="6957"/>
        <a:stretch/>
      </xdr:blipFill>
      <xdr:spPr>
        <a:xfrm>
          <a:off x="136071" y="9887607"/>
          <a:ext cx="1360715" cy="949509"/>
        </a:xfrm>
        <a:prstGeom prst="rect">
          <a:avLst/>
        </a:prstGeom>
      </xdr:spPr>
    </xdr:pic>
    <xdr:clientData/>
  </xdr:twoCellAnchor>
  <xdr:twoCellAnchor editAs="oneCell">
    <xdr:from>
      <xdr:col>0</xdr:col>
      <xdr:colOff>155511</xdr:colOff>
      <xdr:row>33</xdr:row>
      <xdr:rowOff>349898</xdr:rowOff>
    </xdr:from>
    <xdr:to>
      <xdr:col>0</xdr:col>
      <xdr:colOff>1128959</xdr:colOff>
      <xdr:row>35</xdr:row>
      <xdr:rowOff>340179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1" t="28512" r="16967" b="15966"/>
        <a:stretch/>
      </xdr:blipFill>
      <xdr:spPr>
        <a:xfrm>
          <a:off x="155511" y="11245332"/>
          <a:ext cx="973448" cy="787270"/>
        </a:xfrm>
        <a:prstGeom prst="rect">
          <a:avLst/>
        </a:prstGeom>
      </xdr:spPr>
    </xdr:pic>
    <xdr:clientData/>
  </xdr:twoCellAnchor>
  <xdr:twoCellAnchor editAs="oneCell">
    <xdr:from>
      <xdr:col>0</xdr:col>
      <xdr:colOff>38877</xdr:colOff>
      <xdr:row>38</xdr:row>
      <xdr:rowOff>311020</xdr:rowOff>
    </xdr:from>
    <xdr:to>
      <xdr:col>0</xdr:col>
      <xdr:colOff>1485061</xdr:colOff>
      <xdr:row>41</xdr:row>
      <xdr:rowOff>174949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14" t="20179" r="6528" b="23739"/>
        <a:stretch/>
      </xdr:blipFill>
      <xdr:spPr>
        <a:xfrm>
          <a:off x="38877" y="12849030"/>
          <a:ext cx="1446184" cy="10594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11247</xdr:colOff>
      <xdr:row>52</xdr:row>
      <xdr:rowOff>10008</xdr:rowOff>
    </xdr:from>
    <xdr:ext cx="1655628" cy="469434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397" y="14449908"/>
          <a:ext cx="1655628" cy="469434"/>
        </a:xfrm>
        <a:prstGeom prst="rect">
          <a:avLst/>
        </a:prstGeom>
      </xdr:spPr>
    </xdr:pic>
    <xdr:clientData/>
  </xdr:oneCellAnchor>
  <xdr:oneCellAnchor>
    <xdr:from>
      <xdr:col>0</xdr:col>
      <xdr:colOff>836960</xdr:colOff>
      <xdr:row>52</xdr:row>
      <xdr:rowOff>2574</xdr:rowOff>
    </xdr:from>
    <xdr:ext cx="534640" cy="483201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960" y="14442474"/>
          <a:ext cx="534640" cy="483201"/>
        </a:xfrm>
        <a:prstGeom prst="rect">
          <a:avLst/>
        </a:prstGeom>
      </xdr:spPr>
    </xdr:pic>
    <xdr:clientData/>
  </xdr:oneCellAnchor>
  <xdr:twoCellAnchor editAs="oneCell">
    <xdr:from>
      <xdr:col>8</xdr:col>
      <xdr:colOff>224790</xdr:colOff>
      <xdr:row>52</xdr:row>
      <xdr:rowOff>19051</xdr:rowOff>
    </xdr:from>
    <xdr:to>
      <xdr:col>8</xdr:col>
      <xdr:colOff>733425</xdr:colOff>
      <xdr:row>54</xdr:row>
      <xdr:rowOff>152400</xdr:rowOff>
    </xdr:to>
    <xdr:pic>
      <xdr:nvPicPr>
        <xdr:cNvPr id="4" name="Рисунок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7815" y="14458951"/>
          <a:ext cx="508635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222433</xdr:colOff>
      <xdr:row>3</xdr:row>
      <xdr:rowOff>332241</xdr:rowOff>
    </xdr:from>
    <xdr:to>
      <xdr:col>0</xdr:col>
      <xdr:colOff>1209675</xdr:colOff>
      <xdr:row>6</xdr:row>
      <xdr:rowOff>76200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28" t="24738" r="26205" b="27673"/>
        <a:stretch/>
      </xdr:blipFill>
      <xdr:spPr>
        <a:xfrm>
          <a:off x="222433" y="1684791"/>
          <a:ext cx="987242" cy="953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171450</xdr:rowOff>
    </xdr:from>
    <xdr:to>
      <xdr:col>0</xdr:col>
      <xdr:colOff>1362075</xdr:colOff>
      <xdr:row>11</xdr:row>
      <xdr:rowOff>380745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42" t="17931" r="5517" b="24828"/>
        <a:stretch/>
      </xdr:blipFill>
      <xdr:spPr>
        <a:xfrm>
          <a:off x="0" y="3562350"/>
          <a:ext cx="1362075" cy="1009395"/>
        </a:xfrm>
        <a:prstGeom prst="rect">
          <a:avLst/>
        </a:prstGeom>
      </xdr:spPr>
    </xdr:pic>
    <xdr:clientData/>
  </xdr:twoCellAnchor>
  <xdr:twoCellAnchor editAs="oneCell">
    <xdr:from>
      <xdr:col>0</xdr:col>
      <xdr:colOff>204193</xdr:colOff>
      <xdr:row>15</xdr:row>
      <xdr:rowOff>247650</xdr:rowOff>
    </xdr:from>
    <xdr:to>
      <xdr:col>0</xdr:col>
      <xdr:colOff>1195984</xdr:colOff>
      <xdr:row>17</xdr:row>
      <xdr:rowOff>381000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33" t="26415" r="27763" b="26146"/>
        <a:stretch/>
      </xdr:blipFill>
      <xdr:spPr>
        <a:xfrm>
          <a:off x="204193" y="5676900"/>
          <a:ext cx="991791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238125</xdr:rowOff>
    </xdr:from>
    <xdr:to>
      <xdr:col>0</xdr:col>
      <xdr:colOff>1367918</xdr:colOff>
      <xdr:row>23</xdr:row>
      <xdr:rowOff>314325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27" t="30091" r="13069" b="33739"/>
        <a:stretch/>
      </xdr:blipFill>
      <xdr:spPr>
        <a:xfrm>
          <a:off x="57150" y="7705725"/>
          <a:ext cx="1310768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26</xdr:row>
      <xdr:rowOff>31646</xdr:rowOff>
    </xdr:from>
    <xdr:to>
      <xdr:col>0</xdr:col>
      <xdr:colOff>1200151</xdr:colOff>
      <xdr:row>29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54" t="5202" r="14781" b="8671"/>
        <a:stretch/>
      </xdr:blipFill>
      <xdr:spPr>
        <a:xfrm>
          <a:off x="209551" y="9499496"/>
          <a:ext cx="990600" cy="80655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30</xdr:row>
      <xdr:rowOff>19050</xdr:rowOff>
    </xdr:from>
    <xdr:to>
      <xdr:col>0</xdr:col>
      <xdr:colOff>1295400</xdr:colOff>
      <xdr:row>31</xdr:row>
      <xdr:rowOff>347141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57" t="5505" r="8245" b="7339"/>
        <a:stretch/>
      </xdr:blipFill>
      <xdr:spPr>
        <a:xfrm>
          <a:off x="314325" y="10363200"/>
          <a:ext cx="981075" cy="728141"/>
        </a:xfrm>
        <a:prstGeom prst="rect">
          <a:avLst/>
        </a:prstGeom>
      </xdr:spPr>
    </xdr:pic>
    <xdr:clientData/>
  </xdr:twoCellAnchor>
  <xdr:twoCellAnchor>
    <xdr:from>
      <xdr:col>13</xdr:col>
      <xdr:colOff>209550</xdr:colOff>
      <xdr:row>2</xdr:row>
      <xdr:rowOff>342900</xdr:rowOff>
    </xdr:from>
    <xdr:to>
      <xdr:col>13</xdr:col>
      <xdr:colOff>476250</xdr:colOff>
      <xdr:row>2</xdr:row>
      <xdr:rowOff>838200</xdr:rowOff>
    </xdr:to>
    <xdr:sp macro="" textlink="">
      <xdr:nvSpPr>
        <xdr:cNvPr id="5" name="Стрелка вниз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667750" y="762000"/>
          <a:ext cx="266700" cy="495300"/>
        </a:xfrm>
        <a:prstGeom prst="downArrow">
          <a:avLst>
            <a:gd name="adj1" fmla="val 71429"/>
            <a:gd name="adj2" fmla="val 71429"/>
          </a:avLst>
        </a:prstGeom>
        <a:solidFill>
          <a:schemeClr val="accent2">
            <a:lumMod val="7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710682</xdr:colOff>
      <xdr:row>9</xdr:row>
      <xdr:rowOff>9916</xdr:rowOff>
    </xdr:from>
    <xdr:ext cx="2466782" cy="2274338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782" y="1743466"/>
          <a:ext cx="2466782" cy="2274338"/>
        </a:xfrm>
        <a:prstGeom prst="rect">
          <a:avLst/>
        </a:prstGeom>
      </xdr:spPr>
    </xdr:pic>
    <xdr:clientData/>
  </xdr:oneCellAnchor>
  <xdr:oneCellAnchor>
    <xdr:from>
      <xdr:col>0</xdr:col>
      <xdr:colOff>2434058</xdr:colOff>
      <xdr:row>9</xdr:row>
      <xdr:rowOff>169439</xdr:rowOff>
    </xdr:from>
    <xdr:ext cx="1640116" cy="1531454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3333" y="2598314"/>
          <a:ext cx="1640116" cy="1531454"/>
        </a:xfrm>
        <a:prstGeom prst="rect">
          <a:avLst/>
        </a:prstGeom>
      </xdr:spPr>
    </xdr:pic>
    <xdr:clientData/>
  </xdr:oneCellAnchor>
  <xdr:oneCellAnchor>
    <xdr:from>
      <xdr:col>3</xdr:col>
      <xdr:colOff>574416</xdr:colOff>
      <xdr:row>9</xdr:row>
      <xdr:rowOff>5524</xdr:rowOff>
    </xdr:from>
    <xdr:ext cx="2332653" cy="2153539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6916" y="2539174"/>
          <a:ext cx="2332653" cy="21535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rass.temper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B68"/>
  <sheetViews>
    <sheetView tabSelected="1" zoomScale="98" zoomScaleNormal="98" workbookViewId="0">
      <selection activeCell="N5" sqref="N5"/>
    </sheetView>
  </sheetViews>
  <sheetFormatPr defaultRowHeight="12.75" x14ac:dyDescent="0.2"/>
  <cols>
    <col min="1" max="1" width="27" customWidth="1"/>
    <col min="2" max="2" width="4.1640625" customWidth="1"/>
    <col min="3" max="3" width="3.5" customWidth="1"/>
    <col min="4" max="4" width="4.1640625" customWidth="1"/>
    <col min="5" max="5" width="2.83203125" customWidth="1"/>
    <col min="6" max="6" width="6.1640625" customWidth="1"/>
    <col min="7" max="7" width="4.5" style="6" customWidth="1"/>
    <col min="8" max="8" width="36" customWidth="1"/>
    <col min="9" max="9" width="14.1640625" customWidth="1"/>
    <col min="10" max="10" width="6.5" customWidth="1"/>
    <col min="11" max="11" width="8.1640625" customWidth="1"/>
    <col min="12" max="12" width="10.6640625" customWidth="1"/>
    <col min="13" max="13" width="10.33203125" customWidth="1"/>
    <col min="14" max="14" width="12.1640625" customWidth="1"/>
    <col min="15" max="15" width="14.83203125" customWidth="1"/>
    <col min="16" max="16" width="17.6640625" customWidth="1"/>
    <col min="18" max="18" width="45.33203125" customWidth="1"/>
    <col min="19" max="19" width="19.5" customWidth="1"/>
    <col min="20" max="20" width="12.83203125" bestFit="1" customWidth="1"/>
    <col min="21" max="21" width="9.1640625" customWidth="1"/>
    <col min="22" max="22" width="10" customWidth="1"/>
    <col min="23" max="23" width="12.6640625" customWidth="1"/>
    <col min="24" max="24" width="10.83203125" customWidth="1"/>
  </cols>
  <sheetData>
    <row r="1" spans="1:28" ht="11.45" customHeight="1" x14ac:dyDescent="0.2">
      <c r="A1" s="179"/>
      <c r="B1" s="169" t="s">
        <v>162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70"/>
      <c r="N1" s="176" t="s">
        <v>29</v>
      </c>
      <c r="O1" s="168" t="s">
        <v>124</v>
      </c>
      <c r="P1" s="168" t="s">
        <v>125</v>
      </c>
    </row>
    <row r="2" spans="1:28" ht="12.95" customHeight="1" x14ac:dyDescent="0.2">
      <c r="A2" s="180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2"/>
      <c r="N2" s="176"/>
      <c r="O2" s="168"/>
      <c r="P2" s="168"/>
    </row>
    <row r="3" spans="1:28" ht="68.25" customHeight="1" thickBot="1" x14ac:dyDescent="0.25">
      <c r="A3" s="181"/>
      <c r="B3" s="70" t="s">
        <v>39</v>
      </c>
      <c r="C3" s="70" t="s">
        <v>40</v>
      </c>
      <c r="D3" s="69" t="s">
        <v>41</v>
      </c>
      <c r="E3" s="8" t="s">
        <v>42</v>
      </c>
      <c r="F3" s="69" t="s">
        <v>44</v>
      </c>
      <c r="G3" s="68" t="s">
        <v>0</v>
      </c>
      <c r="H3" s="63" t="s">
        <v>36</v>
      </c>
      <c r="I3" s="64" t="s">
        <v>43</v>
      </c>
      <c r="J3" s="65" t="s">
        <v>33</v>
      </c>
      <c r="K3" s="65" t="s">
        <v>34</v>
      </c>
      <c r="L3" s="66" t="s">
        <v>1</v>
      </c>
      <c r="M3" s="95" t="s">
        <v>28</v>
      </c>
      <c r="N3" s="177"/>
      <c r="O3" s="168"/>
      <c r="P3" s="168"/>
    </row>
    <row r="4" spans="1:28" ht="36" customHeight="1" thickBot="1" x14ac:dyDescent="0.25">
      <c r="A4" s="178"/>
      <c r="B4" s="10" t="s">
        <v>37</v>
      </c>
      <c r="C4" s="11">
        <v>15</v>
      </c>
      <c r="D4" s="12" t="s">
        <v>2</v>
      </c>
      <c r="E4" s="13" t="s">
        <v>3</v>
      </c>
      <c r="F4" s="53" t="s">
        <v>38</v>
      </c>
      <c r="G4" s="9">
        <v>40</v>
      </c>
      <c r="H4" s="14" t="s">
        <v>163</v>
      </c>
      <c r="I4" s="24" t="s">
        <v>50</v>
      </c>
      <c r="J4" s="16">
        <v>146</v>
      </c>
      <c r="K4" s="16">
        <v>30</v>
      </c>
      <c r="L4" s="3">
        <v>286</v>
      </c>
      <c r="M4" s="17">
        <f>ROUNDUP(L4-L4*$N$4,0)</f>
        <v>186</v>
      </c>
      <c r="N4" s="89">
        <v>0.35</v>
      </c>
      <c r="O4" s="87"/>
      <c r="P4" s="85">
        <f>M4*O4</f>
        <v>0</v>
      </c>
      <c r="Q4" s="167"/>
      <c r="R4" s="167"/>
    </row>
    <row r="5" spans="1:28" ht="31.5" x14ac:dyDescent="0.2">
      <c r="A5" s="178"/>
      <c r="B5" s="102" t="s">
        <v>37</v>
      </c>
      <c r="C5" s="103">
        <v>20</v>
      </c>
      <c r="D5" s="102" t="s">
        <v>2</v>
      </c>
      <c r="E5" s="104" t="s">
        <v>3</v>
      </c>
      <c r="F5" s="105" t="s">
        <v>45</v>
      </c>
      <c r="G5" s="103">
        <v>40</v>
      </c>
      <c r="H5" s="106" t="s">
        <v>164</v>
      </c>
      <c r="I5" s="107" t="s">
        <v>56</v>
      </c>
      <c r="J5" s="108">
        <v>201</v>
      </c>
      <c r="K5" s="108">
        <v>22</v>
      </c>
      <c r="L5" s="4">
        <v>468</v>
      </c>
      <c r="M5" s="109">
        <f>ROUNDUP(L5-L5*$N$4,0)</f>
        <v>305</v>
      </c>
      <c r="O5" s="87"/>
      <c r="P5" s="85">
        <f>M5*O5</f>
        <v>0</v>
      </c>
      <c r="Q5" s="167"/>
      <c r="R5" s="167"/>
      <c r="Z5" s="93"/>
      <c r="AA5" s="93"/>
      <c r="AB5" s="93"/>
    </row>
    <row r="6" spans="1:28" ht="31.5" x14ac:dyDescent="0.2">
      <c r="A6" s="178"/>
      <c r="B6" s="41" t="s">
        <v>37</v>
      </c>
      <c r="C6" s="40">
        <v>25</v>
      </c>
      <c r="D6" s="41" t="s">
        <v>2</v>
      </c>
      <c r="E6" s="42" t="s">
        <v>3</v>
      </c>
      <c r="F6" s="57" t="s">
        <v>46</v>
      </c>
      <c r="G6" s="40">
        <v>40</v>
      </c>
      <c r="H6" s="61" t="s">
        <v>165</v>
      </c>
      <c r="I6" s="62" t="s">
        <v>61</v>
      </c>
      <c r="J6" s="43">
        <v>311</v>
      </c>
      <c r="K6" s="43">
        <v>12</v>
      </c>
      <c r="L6" s="5">
        <v>916</v>
      </c>
      <c r="M6" s="44">
        <f>ROUNDUP(L6-L6*$N$4,0)</f>
        <v>596</v>
      </c>
      <c r="O6" s="87"/>
      <c r="P6" s="85">
        <f>M6*O6</f>
        <v>0</v>
      </c>
      <c r="Q6" s="167"/>
      <c r="R6" s="167"/>
    </row>
    <row r="7" spans="1:28" ht="31.5" x14ac:dyDescent="0.2">
      <c r="A7" s="178"/>
      <c r="B7" s="72" t="s">
        <v>37</v>
      </c>
      <c r="C7" s="110">
        <v>32</v>
      </c>
      <c r="D7" s="72" t="s">
        <v>2</v>
      </c>
      <c r="E7" s="111" t="s">
        <v>3</v>
      </c>
      <c r="F7" s="112" t="s">
        <v>47</v>
      </c>
      <c r="G7" s="110">
        <v>25</v>
      </c>
      <c r="H7" s="113" t="s">
        <v>166</v>
      </c>
      <c r="I7" s="19" t="s">
        <v>67</v>
      </c>
      <c r="J7" s="108">
        <v>555</v>
      </c>
      <c r="K7" s="108">
        <v>8</v>
      </c>
      <c r="L7" s="4">
        <v>1411</v>
      </c>
      <c r="M7" s="23">
        <f>ROUNDUP(L7-L7*$N$4,0)</f>
        <v>918</v>
      </c>
      <c r="O7" s="87"/>
      <c r="P7" s="85">
        <f>M7*O7</f>
        <v>0</v>
      </c>
      <c r="Q7" s="167"/>
      <c r="R7" s="167"/>
    </row>
    <row r="8" spans="1:28" s="7" customFormat="1" ht="3.75" customHeight="1" x14ac:dyDescent="0.2">
      <c r="B8" s="28"/>
      <c r="C8" s="28"/>
      <c r="D8" s="28"/>
      <c r="E8" s="28"/>
      <c r="F8" s="27"/>
      <c r="G8" s="27"/>
      <c r="H8" s="29"/>
      <c r="I8" s="28"/>
      <c r="J8" s="28"/>
      <c r="K8" s="28"/>
      <c r="L8" s="99"/>
      <c r="M8" s="28"/>
      <c r="O8" s="92"/>
      <c r="P8" s="86"/>
      <c r="Q8" s="167"/>
      <c r="Z8" s="1"/>
      <c r="AA8" s="1"/>
      <c r="AB8" s="1"/>
    </row>
    <row r="9" spans="1:28" ht="31.5" x14ac:dyDescent="0.2">
      <c r="A9" s="178"/>
      <c r="B9" s="24" t="s">
        <v>37</v>
      </c>
      <c r="C9" s="9">
        <v>15</v>
      </c>
      <c r="D9" s="15" t="s">
        <v>2</v>
      </c>
      <c r="E9" s="25" t="s">
        <v>4</v>
      </c>
      <c r="F9" s="55" t="s">
        <v>38</v>
      </c>
      <c r="G9" s="9">
        <v>40</v>
      </c>
      <c r="H9" s="14" t="s">
        <v>167</v>
      </c>
      <c r="I9" s="24" t="s">
        <v>51</v>
      </c>
      <c r="J9" s="16">
        <v>154</v>
      </c>
      <c r="K9" s="16">
        <v>18</v>
      </c>
      <c r="L9" s="115">
        <v>297</v>
      </c>
      <c r="M9" s="46">
        <f t="shared" ref="M9:M39" si="0">ROUNDUP(L9-L9*$N$4,0)</f>
        <v>194</v>
      </c>
      <c r="O9" s="87"/>
      <c r="P9" s="85">
        <f t="shared" ref="P9:P39" si="1">M9*O9</f>
        <v>0</v>
      </c>
      <c r="Q9" s="167"/>
      <c r="R9" s="167"/>
    </row>
    <row r="10" spans="1:28" ht="31.5" x14ac:dyDescent="0.2">
      <c r="A10" s="178"/>
      <c r="B10" s="72" t="s">
        <v>37</v>
      </c>
      <c r="C10" s="18">
        <v>20</v>
      </c>
      <c r="D10" s="20" t="s">
        <v>2</v>
      </c>
      <c r="E10" s="21" t="s">
        <v>4</v>
      </c>
      <c r="F10" s="31" t="s">
        <v>45</v>
      </c>
      <c r="G10" s="18">
        <v>40</v>
      </c>
      <c r="H10" s="51" t="s">
        <v>168</v>
      </c>
      <c r="I10" s="52" t="s">
        <v>57</v>
      </c>
      <c r="J10" s="22">
        <v>210</v>
      </c>
      <c r="K10" s="22">
        <v>12</v>
      </c>
      <c r="L10" s="4">
        <v>470</v>
      </c>
      <c r="M10" s="23">
        <f>ROUNDUP(L10-L10*$N$4,0)</f>
        <v>306</v>
      </c>
      <c r="O10" s="87"/>
      <c r="P10" s="85">
        <f>M10*O10</f>
        <v>0</v>
      </c>
      <c r="Q10" s="167"/>
      <c r="R10" s="167"/>
      <c r="Z10" s="1"/>
      <c r="AA10" s="1"/>
      <c r="AB10" s="1"/>
    </row>
    <row r="11" spans="1:28" ht="31.5" x14ac:dyDescent="0.2">
      <c r="A11" s="178"/>
      <c r="B11" s="15" t="s">
        <v>37</v>
      </c>
      <c r="C11" s="9">
        <v>25</v>
      </c>
      <c r="D11" s="15" t="s">
        <v>2</v>
      </c>
      <c r="E11" s="25" t="s">
        <v>4</v>
      </c>
      <c r="F11" s="55" t="s">
        <v>46</v>
      </c>
      <c r="G11" s="9">
        <v>40</v>
      </c>
      <c r="H11" s="14" t="s">
        <v>169</v>
      </c>
      <c r="I11" s="24" t="s">
        <v>62</v>
      </c>
      <c r="J11" s="43">
        <v>313</v>
      </c>
      <c r="K11" s="43">
        <v>8</v>
      </c>
      <c r="L11" s="115">
        <v>927</v>
      </c>
      <c r="M11" s="46">
        <f>ROUNDUP(L11-L11*$N$4,0)</f>
        <v>603</v>
      </c>
      <c r="O11" s="87"/>
      <c r="P11" s="85">
        <f>M11*O11</f>
        <v>0</v>
      </c>
      <c r="Q11" s="167"/>
      <c r="R11" s="167"/>
    </row>
    <row r="12" spans="1:28" ht="31.5" x14ac:dyDescent="0.2">
      <c r="A12" s="178"/>
      <c r="B12" s="72" t="s">
        <v>37</v>
      </c>
      <c r="C12" s="18">
        <v>32</v>
      </c>
      <c r="D12" s="20" t="s">
        <v>2</v>
      </c>
      <c r="E12" s="21" t="s">
        <v>4</v>
      </c>
      <c r="F12" s="31" t="s">
        <v>47</v>
      </c>
      <c r="G12" s="18">
        <v>25</v>
      </c>
      <c r="H12" s="51" t="s">
        <v>170</v>
      </c>
      <c r="I12" s="52" t="s">
        <v>68</v>
      </c>
      <c r="J12" s="22">
        <v>572</v>
      </c>
      <c r="K12" s="22">
        <v>4</v>
      </c>
      <c r="L12" s="4">
        <v>1425</v>
      </c>
      <c r="M12" s="23">
        <f>ROUNDUP(L12-L12*$N$4,0)</f>
        <v>927</v>
      </c>
      <c r="O12" s="87"/>
      <c r="P12" s="85">
        <f>M12*O12</f>
        <v>0</v>
      </c>
      <c r="Q12" s="167"/>
      <c r="R12" s="167"/>
    </row>
    <row r="13" spans="1:28" ht="31.5" x14ac:dyDescent="0.2">
      <c r="A13" s="178"/>
      <c r="B13" s="15" t="s">
        <v>37</v>
      </c>
      <c r="C13" s="9">
        <v>40</v>
      </c>
      <c r="D13" s="15" t="s">
        <v>2</v>
      </c>
      <c r="E13" s="25" t="s">
        <v>4</v>
      </c>
      <c r="F13" s="30" t="s">
        <v>48</v>
      </c>
      <c r="G13" s="9">
        <v>25</v>
      </c>
      <c r="H13" s="14" t="s">
        <v>171</v>
      </c>
      <c r="I13" s="24" t="s">
        <v>73</v>
      </c>
      <c r="J13" s="16">
        <v>981</v>
      </c>
      <c r="K13" s="16">
        <v>3</v>
      </c>
      <c r="L13" s="3">
        <v>2317</v>
      </c>
      <c r="M13" s="17">
        <f>ROUNDUP(L13-L13*$N$4,0)</f>
        <v>1507</v>
      </c>
      <c r="O13" s="87"/>
      <c r="P13" s="85">
        <f>M13*O13</f>
        <v>0</v>
      </c>
      <c r="Q13" s="167"/>
      <c r="R13" s="167"/>
    </row>
    <row r="14" spans="1:28" ht="31.5" x14ac:dyDescent="0.2">
      <c r="A14" s="178"/>
      <c r="B14" s="72" t="s">
        <v>37</v>
      </c>
      <c r="C14" s="110">
        <v>50</v>
      </c>
      <c r="D14" s="72" t="s">
        <v>2</v>
      </c>
      <c r="E14" s="111" t="s">
        <v>4</v>
      </c>
      <c r="F14" s="54" t="s">
        <v>49</v>
      </c>
      <c r="G14" s="110">
        <v>25</v>
      </c>
      <c r="H14" s="113" t="s">
        <v>172</v>
      </c>
      <c r="I14" s="19" t="s">
        <v>75</v>
      </c>
      <c r="J14" s="114">
        <v>1441</v>
      </c>
      <c r="K14" s="114">
        <v>2</v>
      </c>
      <c r="L14" s="4">
        <v>3365</v>
      </c>
      <c r="M14" s="23">
        <f>ROUNDUP(L14-L14*$N$4,0)</f>
        <v>2188</v>
      </c>
      <c r="O14" s="87"/>
      <c r="P14" s="85">
        <f>M14*O14</f>
        <v>0</v>
      </c>
      <c r="Q14" s="167"/>
      <c r="R14" s="167"/>
    </row>
    <row r="15" spans="1:28" ht="2.25" customHeight="1" x14ac:dyDescent="0.2">
      <c r="B15" s="37"/>
      <c r="C15" s="37"/>
      <c r="D15" s="37"/>
      <c r="E15" s="38"/>
      <c r="F15" s="56"/>
      <c r="G15" s="27"/>
      <c r="H15" s="39"/>
      <c r="I15" s="37"/>
      <c r="J15" s="37"/>
      <c r="K15" s="37"/>
      <c r="L15" s="100"/>
      <c r="M15" s="27"/>
      <c r="O15" s="87"/>
      <c r="P15" s="85"/>
      <c r="Q15" s="167"/>
      <c r="R15" s="167"/>
    </row>
    <row r="16" spans="1:28" ht="31.5" x14ac:dyDescent="0.2">
      <c r="A16" s="178"/>
      <c r="B16" s="24" t="s">
        <v>37</v>
      </c>
      <c r="C16" s="9">
        <v>15</v>
      </c>
      <c r="D16" s="15" t="s">
        <v>6</v>
      </c>
      <c r="E16" s="25" t="s">
        <v>3</v>
      </c>
      <c r="F16" s="55" t="s">
        <v>38</v>
      </c>
      <c r="G16" s="9">
        <v>40</v>
      </c>
      <c r="H16" s="14" t="s">
        <v>173</v>
      </c>
      <c r="I16" s="24" t="s">
        <v>54</v>
      </c>
      <c r="J16" s="16">
        <v>150</v>
      </c>
      <c r="K16" s="16">
        <v>30</v>
      </c>
      <c r="L16" s="3">
        <v>336</v>
      </c>
      <c r="M16" s="17">
        <f>ROUNDUP(L16-L16*$N$4,0)</f>
        <v>219</v>
      </c>
      <c r="O16" s="87"/>
      <c r="P16" s="85">
        <f>M16*O16</f>
        <v>0</v>
      </c>
      <c r="Q16" s="167"/>
      <c r="R16" s="167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1.5" x14ac:dyDescent="0.2">
      <c r="A17" s="178"/>
      <c r="B17" s="72" t="s">
        <v>37</v>
      </c>
      <c r="C17" s="110">
        <v>20</v>
      </c>
      <c r="D17" s="72" t="s">
        <v>6</v>
      </c>
      <c r="E17" s="111" t="s">
        <v>3</v>
      </c>
      <c r="F17" s="112" t="s">
        <v>45</v>
      </c>
      <c r="G17" s="110">
        <v>40</v>
      </c>
      <c r="H17" s="113" t="s">
        <v>174</v>
      </c>
      <c r="I17" s="19" t="s">
        <v>122</v>
      </c>
      <c r="J17" s="108">
        <v>209</v>
      </c>
      <c r="K17" s="108">
        <v>22</v>
      </c>
      <c r="L17" s="4">
        <v>555</v>
      </c>
      <c r="M17" s="23">
        <f>ROUNDUP(L17-L17*$N$4,0)</f>
        <v>361</v>
      </c>
      <c r="O17" s="87"/>
      <c r="P17" s="85">
        <f>M17*O17</f>
        <v>0</v>
      </c>
      <c r="Q17" s="167"/>
      <c r="R17" s="167"/>
      <c r="W17" s="93"/>
    </row>
    <row r="18" spans="1:28" ht="31.5" x14ac:dyDescent="0.2">
      <c r="A18" s="178"/>
      <c r="B18" s="15" t="s">
        <v>37</v>
      </c>
      <c r="C18" s="9">
        <v>25</v>
      </c>
      <c r="D18" s="15" t="s">
        <v>6</v>
      </c>
      <c r="E18" s="25" t="s">
        <v>3</v>
      </c>
      <c r="F18" s="55" t="s">
        <v>46</v>
      </c>
      <c r="G18" s="9">
        <v>40</v>
      </c>
      <c r="H18" s="14" t="s">
        <v>175</v>
      </c>
      <c r="I18" s="24" t="s">
        <v>65</v>
      </c>
      <c r="J18" s="43">
        <v>332</v>
      </c>
      <c r="K18" s="43">
        <v>12</v>
      </c>
      <c r="L18" s="5">
        <v>1033</v>
      </c>
      <c r="M18" s="17">
        <f>ROUNDUP(L18-L18*$N$4,0)</f>
        <v>672</v>
      </c>
      <c r="O18" s="87"/>
      <c r="P18" s="85">
        <f>M18*O18</f>
        <v>0</v>
      </c>
      <c r="Q18" s="167"/>
      <c r="R18" s="167"/>
    </row>
    <row r="19" spans="1:28" ht="31.5" x14ac:dyDescent="0.2">
      <c r="A19" s="178"/>
      <c r="B19" s="72" t="s">
        <v>37</v>
      </c>
      <c r="C19" s="110">
        <v>32</v>
      </c>
      <c r="D19" s="72" t="s">
        <v>6</v>
      </c>
      <c r="E19" s="111" t="s">
        <v>3</v>
      </c>
      <c r="F19" s="112" t="s">
        <v>47</v>
      </c>
      <c r="G19" s="110">
        <v>25</v>
      </c>
      <c r="H19" s="113" t="s">
        <v>176</v>
      </c>
      <c r="I19" s="19" t="s">
        <v>71</v>
      </c>
      <c r="J19" s="108">
        <v>614</v>
      </c>
      <c r="K19" s="108">
        <v>6</v>
      </c>
      <c r="L19" s="4">
        <v>1520</v>
      </c>
      <c r="M19" s="23">
        <f>ROUNDUP(L19-L19*$N$4,0)</f>
        <v>988</v>
      </c>
      <c r="O19" s="87"/>
      <c r="P19" s="85">
        <f>M19*O19</f>
        <v>0</v>
      </c>
      <c r="Q19" s="167"/>
      <c r="R19" s="167"/>
    </row>
    <row r="20" spans="1:28" ht="3" customHeight="1" x14ac:dyDescent="0.2">
      <c r="B20" s="15"/>
      <c r="C20" s="15"/>
      <c r="D20" s="15"/>
      <c r="E20" s="25"/>
      <c r="F20" s="55"/>
      <c r="G20" s="9"/>
      <c r="H20" s="26"/>
      <c r="I20" s="15"/>
      <c r="J20" s="43"/>
      <c r="K20" s="43"/>
      <c r="L20" s="43"/>
      <c r="M20" s="46"/>
      <c r="O20" s="87"/>
      <c r="P20" s="85"/>
      <c r="Q20" s="167"/>
      <c r="R20" s="167"/>
    </row>
    <row r="21" spans="1:28" ht="31.5" x14ac:dyDescent="0.2">
      <c r="A21" s="178"/>
      <c r="B21" s="116" t="s">
        <v>37</v>
      </c>
      <c r="C21" s="117">
        <v>15</v>
      </c>
      <c r="D21" s="118" t="s">
        <v>6</v>
      </c>
      <c r="E21" s="119" t="s">
        <v>4</v>
      </c>
      <c r="F21" s="120" t="s">
        <v>38</v>
      </c>
      <c r="G21" s="117">
        <v>40</v>
      </c>
      <c r="H21" s="121" t="s">
        <v>177</v>
      </c>
      <c r="I21" s="116" t="s">
        <v>55</v>
      </c>
      <c r="J21" s="16">
        <v>161</v>
      </c>
      <c r="K21" s="16">
        <v>17</v>
      </c>
      <c r="L21" s="115">
        <v>350</v>
      </c>
      <c r="M21" s="122">
        <f>ROUNDUP(L21-L21*$N$4,0)</f>
        <v>228</v>
      </c>
      <c r="O21" s="87"/>
      <c r="P21" s="85">
        <f t="shared" ref="P21:P26" si="2">M21*O21</f>
        <v>0</v>
      </c>
      <c r="Q21" s="167"/>
      <c r="R21" s="167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1.5" x14ac:dyDescent="0.2">
      <c r="A22" s="178"/>
      <c r="B22" s="73" t="s">
        <v>37</v>
      </c>
      <c r="C22" s="32">
        <v>20</v>
      </c>
      <c r="D22" s="33" t="s">
        <v>6</v>
      </c>
      <c r="E22" s="34" t="s">
        <v>4</v>
      </c>
      <c r="F22" s="35" t="s">
        <v>45</v>
      </c>
      <c r="G22" s="32">
        <v>40</v>
      </c>
      <c r="H22" s="59" t="s">
        <v>178</v>
      </c>
      <c r="I22" s="60" t="s">
        <v>60</v>
      </c>
      <c r="J22" s="22">
        <v>216</v>
      </c>
      <c r="K22" s="22">
        <v>12</v>
      </c>
      <c r="L22" s="4">
        <v>562</v>
      </c>
      <c r="M22" s="36">
        <f t="shared" ref="M22" si="3">ROUNDUP(L22-L22*$N$4,0)</f>
        <v>366</v>
      </c>
      <c r="O22" s="87"/>
      <c r="P22" s="85">
        <f t="shared" si="2"/>
        <v>0</v>
      </c>
      <c r="Q22" s="167"/>
      <c r="R22" s="167"/>
    </row>
    <row r="23" spans="1:28" ht="21" x14ac:dyDescent="0.2">
      <c r="A23" s="178"/>
      <c r="B23" s="15" t="s">
        <v>37</v>
      </c>
      <c r="C23" s="9">
        <v>25</v>
      </c>
      <c r="D23" s="15" t="s">
        <v>6</v>
      </c>
      <c r="E23" s="25" t="s">
        <v>4</v>
      </c>
      <c r="F23" s="55" t="s">
        <v>46</v>
      </c>
      <c r="G23" s="9">
        <v>40</v>
      </c>
      <c r="H23" s="14" t="s">
        <v>179</v>
      </c>
      <c r="I23" s="24" t="s">
        <v>66</v>
      </c>
      <c r="J23" s="43">
        <v>323</v>
      </c>
      <c r="K23" s="43">
        <v>6</v>
      </c>
      <c r="L23" s="115">
        <v>1041</v>
      </c>
      <c r="M23" s="46">
        <f t="shared" ref="M23" si="4">ROUNDUP(L23-L23*$N$4,0)</f>
        <v>677</v>
      </c>
      <c r="O23" s="87"/>
      <c r="P23" s="85">
        <f t="shared" si="2"/>
        <v>0</v>
      </c>
      <c r="Q23" s="167"/>
      <c r="R23" s="167"/>
    </row>
    <row r="24" spans="1:28" ht="31.5" x14ac:dyDescent="0.2">
      <c r="A24" s="178"/>
      <c r="B24" s="72" t="s">
        <v>37</v>
      </c>
      <c r="C24" s="18">
        <v>32</v>
      </c>
      <c r="D24" s="20" t="s">
        <v>6</v>
      </c>
      <c r="E24" s="21" t="s">
        <v>4</v>
      </c>
      <c r="F24" s="31" t="s">
        <v>47</v>
      </c>
      <c r="G24" s="18">
        <v>25</v>
      </c>
      <c r="H24" s="51" t="s">
        <v>180</v>
      </c>
      <c r="I24" s="52" t="s">
        <v>72</v>
      </c>
      <c r="J24" s="22">
        <v>640</v>
      </c>
      <c r="K24" s="22">
        <v>4</v>
      </c>
      <c r="L24" s="4">
        <v>1551</v>
      </c>
      <c r="M24" s="23">
        <f t="shared" ref="M24" si="5">ROUNDUP(L24-L24*$N$4,0)</f>
        <v>1009</v>
      </c>
      <c r="O24" s="87"/>
      <c r="P24" s="85">
        <f t="shared" si="2"/>
        <v>0</v>
      </c>
      <c r="Q24" s="167"/>
      <c r="R24" s="167"/>
    </row>
    <row r="25" spans="1:28" ht="31.5" x14ac:dyDescent="0.2">
      <c r="A25" s="178"/>
      <c r="B25" s="15" t="s">
        <v>37</v>
      </c>
      <c r="C25" s="9">
        <v>40</v>
      </c>
      <c r="D25" s="15" t="s">
        <v>6</v>
      </c>
      <c r="E25" s="25" t="s">
        <v>4</v>
      </c>
      <c r="F25" s="30" t="s">
        <v>48</v>
      </c>
      <c r="G25" s="9">
        <v>25</v>
      </c>
      <c r="H25" s="14" t="s">
        <v>181</v>
      </c>
      <c r="I25" s="24" t="s">
        <v>74</v>
      </c>
      <c r="J25" s="16">
        <v>957</v>
      </c>
      <c r="K25" s="16">
        <v>3</v>
      </c>
      <c r="L25" s="115">
        <v>2469</v>
      </c>
      <c r="M25" s="46">
        <f>ROUNDUP(L25-L25*$N$4,0)</f>
        <v>1605</v>
      </c>
      <c r="O25" s="87"/>
      <c r="P25" s="85">
        <f t="shared" si="2"/>
        <v>0</v>
      </c>
      <c r="Q25" s="167"/>
      <c r="R25" s="167"/>
    </row>
    <row r="26" spans="1:28" ht="21" x14ac:dyDescent="0.2">
      <c r="A26" s="178"/>
      <c r="B26" s="20" t="s">
        <v>37</v>
      </c>
      <c r="C26" s="18">
        <v>50</v>
      </c>
      <c r="D26" s="20" t="s">
        <v>6</v>
      </c>
      <c r="E26" s="21" t="s">
        <v>4</v>
      </c>
      <c r="F26" s="58" t="s">
        <v>49</v>
      </c>
      <c r="G26" s="18">
        <v>25</v>
      </c>
      <c r="H26" s="51" t="s">
        <v>182</v>
      </c>
      <c r="I26" s="52" t="s">
        <v>76</v>
      </c>
      <c r="J26" s="45">
        <v>1540</v>
      </c>
      <c r="K26" s="45">
        <v>2</v>
      </c>
      <c r="L26" s="4">
        <v>3646</v>
      </c>
      <c r="M26" s="23">
        <f>ROUNDUP(L26-L26*$N$4,0)</f>
        <v>2370</v>
      </c>
      <c r="O26" s="87"/>
      <c r="P26" s="85">
        <f t="shared" si="2"/>
        <v>0</v>
      </c>
      <c r="Q26" s="167"/>
      <c r="R26" s="167"/>
    </row>
    <row r="27" spans="1:28" ht="3" customHeight="1" x14ac:dyDescent="0.2">
      <c r="B27" s="47"/>
      <c r="C27" s="47"/>
      <c r="D27" s="47"/>
      <c r="E27" s="47"/>
      <c r="F27" s="48"/>
      <c r="G27" s="48"/>
      <c r="H27" s="49"/>
      <c r="I27" s="47"/>
      <c r="J27" s="50"/>
      <c r="K27" s="50"/>
      <c r="L27" s="50"/>
      <c r="M27" s="47"/>
      <c r="O27" s="87"/>
      <c r="P27" s="85"/>
      <c r="Q27" s="167"/>
      <c r="R27" s="167"/>
    </row>
    <row r="28" spans="1:28" ht="31.5" x14ac:dyDescent="0.2">
      <c r="A28" s="178"/>
      <c r="B28" s="24" t="s">
        <v>37</v>
      </c>
      <c r="C28" s="9">
        <v>15</v>
      </c>
      <c r="D28" s="24" t="s">
        <v>191</v>
      </c>
      <c r="E28" s="25" t="s">
        <v>3</v>
      </c>
      <c r="F28" s="55" t="s">
        <v>38</v>
      </c>
      <c r="G28" s="9">
        <v>40</v>
      </c>
      <c r="H28" s="14" t="s">
        <v>192</v>
      </c>
      <c r="I28" s="24" t="s">
        <v>193</v>
      </c>
      <c r="J28" s="16">
        <v>162</v>
      </c>
      <c r="K28" s="16">
        <v>25</v>
      </c>
      <c r="L28" s="3">
        <v>408</v>
      </c>
      <c r="M28" s="17">
        <f t="shared" ref="M28" si="6">ROUNDUP(L28-L28*$N$4,0)</f>
        <v>266</v>
      </c>
      <c r="O28" s="87"/>
      <c r="P28" s="85">
        <f t="shared" ref="P28" si="7">M28*O28</f>
        <v>0</v>
      </c>
      <c r="Q28" s="167"/>
      <c r="R28" s="167"/>
    </row>
    <row r="29" spans="1:28" ht="31.5" x14ac:dyDescent="0.2">
      <c r="A29" s="178"/>
      <c r="B29" s="73" t="s">
        <v>37</v>
      </c>
      <c r="C29" s="123">
        <v>20</v>
      </c>
      <c r="D29" s="67" t="s">
        <v>191</v>
      </c>
      <c r="E29" s="124" t="s">
        <v>3</v>
      </c>
      <c r="F29" s="125" t="s">
        <v>45</v>
      </c>
      <c r="G29" s="123">
        <v>40</v>
      </c>
      <c r="H29" s="126" t="s">
        <v>194</v>
      </c>
      <c r="I29" s="67" t="s">
        <v>195</v>
      </c>
      <c r="J29" s="108">
        <v>217</v>
      </c>
      <c r="K29" s="108">
        <v>18</v>
      </c>
      <c r="L29" s="4">
        <v>641</v>
      </c>
      <c r="M29" s="36">
        <f>ROUNDUP(L29-L29*$N$4,0)</f>
        <v>417</v>
      </c>
      <c r="O29" s="87"/>
      <c r="P29" s="85"/>
      <c r="Q29" s="167"/>
      <c r="R29" s="167"/>
    </row>
    <row r="30" spans="1:28" ht="2.25" customHeight="1" x14ac:dyDescent="0.2">
      <c r="B30" s="12"/>
      <c r="C30" s="11"/>
      <c r="D30" s="12"/>
      <c r="E30" s="13"/>
      <c r="F30" s="148"/>
      <c r="G30" s="11"/>
      <c r="H30" s="149"/>
      <c r="I30" s="10"/>
      <c r="J30" s="150"/>
      <c r="K30" s="150"/>
      <c r="L30" s="151"/>
      <c r="M30" s="152"/>
      <c r="O30" s="87"/>
      <c r="P30" s="85"/>
      <c r="Q30" s="167"/>
      <c r="R30" s="167"/>
      <c r="S30" s="93"/>
      <c r="T30" s="93"/>
      <c r="U30" s="93"/>
      <c r="V30" s="93"/>
      <c r="W30" s="93"/>
      <c r="X30" s="93"/>
      <c r="Y30" s="93"/>
      <c r="Z30" s="93"/>
      <c r="AA30" s="93"/>
      <c r="AB30" s="93"/>
    </row>
    <row r="31" spans="1:28" ht="30.75" customHeight="1" x14ac:dyDescent="0.2">
      <c r="A31" s="178"/>
      <c r="B31" s="15" t="s">
        <v>37</v>
      </c>
      <c r="C31" s="9">
        <v>15</v>
      </c>
      <c r="D31" s="24" t="s">
        <v>191</v>
      </c>
      <c r="E31" s="25" t="s">
        <v>4</v>
      </c>
      <c r="F31" s="55" t="s">
        <v>38</v>
      </c>
      <c r="G31" s="9">
        <v>40</v>
      </c>
      <c r="H31" s="14" t="s">
        <v>196</v>
      </c>
      <c r="I31" s="24" t="s">
        <v>198</v>
      </c>
      <c r="J31" s="43">
        <v>170</v>
      </c>
      <c r="K31" s="43">
        <v>20</v>
      </c>
      <c r="L31" s="5">
        <v>417</v>
      </c>
      <c r="M31" s="17">
        <f>ROUNDUP(L31-L31*$N$4,0)</f>
        <v>272</v>
      </c>
      <c r="O31" s="87"/>
      <c r="P31" s="85">
        <f>M31*O31</f>
        <v>0</v>
      </c>
      <c r="Q31" s="167"/>
      <c r="R31" s="167"/>
    </row>
    <row r="32" spans="1:28" ht="43.5" customHeight="1" x14ac:dyDescent="0.2">
      <c r="A32" s="178"/>
      <c r="B32" s="73" t="s">
        <v>37</v>
      </c>
      <c r="C32" s="123">
        <v>20</v>
      </c>
      <c r="D32" s="67" t="s">
        <v>191</v>
      </c>
      <c r="E32" s="34" t="s">
        <v>4</v>
      </c>
      <c r="F32" s="125" t="s">
        <v>45</v>
      </c>
      <c r="G32" s="123">
        <v>40</v>
      </c>
      <c r="H32" s="126" t="s">
        <v>197</v>
      </c>
      <c r="I32" s="67" t="s">
        <v>199</v>
      </c>
      <c r="J32" s="108">
        <v>225</v>
      </c>
      <c r="K32" s="108">
        <v>12</v>
      </c>
      <c r="L32" s="4">
        <v>648</v>
      </c>
      <c r="M32" s="36">
        <f>ROUNDUP(L32-L32*$N$4,0)</f>
        <v>422</v>
      </c>
      <c r="O32" s="87"/>
      <c r="P32" s="85"/>
      <c r="Q32" s="167"/>
      <c r="R32" s="167"/>
    </row>
    <row r="33" spans="1:28" ht="3" customHeight="1" x14ac:dyDescent="0.2">
      <c r="B33" s="12"/>
      <c r="C33" s="11"/>
      <c r="D33" s="12"/>
      <c r="E33" s="13"/>
      <c r="F33" s="148"/>
      <c r="G33" s="11"/>
      <c r="H33" s="149"/>
      <c r="I33" s="10"/>
      <c r="J33" s="150"/>
      <c r="K33" s="150"/>
      <c r="L33" s="151"/>
      <c r="M33" s="152"/>
      <c r="O33" s="87"/>
      <c r="P33" s="85"/>
      <c r="Q33" s="167"/>
      <c r="R33" s="167"/>
    </row>
    <row r="34" spans="1:28" ht="31.5" x14ac:dyDescent="0.2">
      <c r="A34" s="178"/>
      <c r="B34" s="24" t="s">
        <v>37</v>
      </c>
      <c r="C34" s="9">
        <v>15</v>
      </c>
      <c r="D34" s="15" t="s">
        <v>5</v>
      </c>
      <c r="E34" s="25" t="s">
        <v>3</v>
      </c>
      <c r="F34" s="55" t="s">
        <v>38</v>
      </c>
      <c r="G34" s="9">
        <v>40</v>
      </c>
      <c r="H34" s="14" t="s">
        <v>183</v>
      </c>
      <c r="I34" s="24" t="s">
        <v>52</v>
      </c>
      <c r="J34" s="16">
        <v>199</v>
      </c>
      <c r="K34" s="16">
        <v>20</v>
      </c>
      <c r="L34" s="3">
        <v>444</v>
      </c>
      <c r="M34" s="17">
        <f t="shared" si="0"/>
        <v>289</v>
      </c>
      <c r="O34" s="87"/>
      <c r="P34" s="85">
        <f t="shared" si="1"/>
        <v>0</v>
      </c>
      <c r="Q34" s="167"/>
      <c r="R34" s="167"/>
    </row>
    <row r="35" spans="1:28" ht="31.5" x14ac:dyDescent="0.2">
      <c r="A35" s="178"/>
      <c r="B35" s="72" t="s">
        <v>37</v>
      </c>
      <c r="C35" s="110">
        <v>20</v>
      </c>
      <c r="D35" s="72" t="s">
        <v>5</v>
      </c>
      <c r="E35" s="111" t="s">
        <v>3</v>
      </c>
      <c r="F35" s="112" t="s">
        <v>45</v>
      </c>
      <c r="G35" s="110">
        <v>40</v>
      </c>
      <c r="H35" s="113" t="s">
        <v>184</v>
      </c>
      <c r="I35" s="19" t="s">
        <v>58</v>
      </c>
      <c r="J35" s="108">
        <v>274</v>
      </c>
      <c r="K35" s="108">
        <v>16</v>
      </c>
      <c r="L35" s="4">
        <v>702</v>
      </c>
      <c r="M35" s="23">
        <f>ROUNDUP(L35-L35*$N$4,0)</f>
        <v>457</v>
      </c>
      <c r="O35" s="87"/>
      <c r="P35" s="85">
        <f>M35*O35</f>
        <v>0</v>
      </c>
      <c r="Q35" s="167"/>
      <c r="R35" s="167"/>
      <c r="S35" s="93"/>
      <c r="T35" s="93"/>
      <c r="U35" s="93"/>
      <c r="V35" s="93"/>
      <c r="W35" s="93"/>
      <c r="X35" s="93"/>
      <c r="Y35" s="93"/>
      <c r="Z35" s="93"/>
      <c r="AA35" s="93"/>
      <c r="AB35" s="93"/>
    </row>
    <row r="36" spans="1:28" ht="31.5" x14ac:dyDescent="0.2">
      <c r="A36" s="178"/>
      <c r="B36" s="15" t="s">
        <v>37</v>
      </c>
      <c r="C36" s="9">
        <v>25</v>
      </c>
      <c r="D36" s="15" t="s">
        <v>5</v>
      </c>
      <c r="E36" s="25" t="s">
        <v>3</v>
      </c>
      <c r="F36" s="55" t="s">
        <v>46</v>
      </c>
      <c r="G36" s="9">
        <v>40</v>
      </c>
      <c r="H36" s="14" t="s">
        <v>185</v>
      </c>
      <c r="I36" s="24" t="s">
        <v>63</v>
      </c>
      <c r="J36" s="43">
        <v>448</v>
      </c>
      <c r="K36" s="43">
        <v>6</v>
      </c>
      <c r="L36" s="5">
        <v>1318</v>
      </c>
      <c r="M36" s="17">
        <f>ROUNDUP(L36-L36*$N$4,0)</f>
        <v>857</v>
      </c>
      <c r="O36" s="87"/>
      <c r="P36" s="85">
        <f>M36*O36</f>
        <v>0</v>
      </c>
      <c r="Q36" s="167"/>
      <c r="R36" s="167"/>
    </row>
    <row r="37" spans="1:28" ht="31.5" x14ac:dyDescent="0.2">
      <c r="A37" s="178"/>
      <c r="B37" s="72" t="s">
        <v>37</v>
      </c>
      <c r="C37" s="110">
        <v>32</v>
      </c>
      <c r="D37" s="72" t="s">
        <v>5</v>
      </c>
      <c r="E37" s="111" t="s">
        <v>3</v>
      </c>
      <c r="F37" s="112" t="s">
        <v>47</v>
      </c>
      <c r="G37" s="110">
        <v>25</v>
      </c>
      <c r="H37" s="113" t="s">
        <v>186</v>
      </c>
      <c r="I37" s="19" t="s">
        <v>69</v>
      </c>
      <c r="J37" s="108">
        <v>785</v>
      </c>
      <c r="K37" s="108">
        <v>4</v>
      </c>
      <c r="L37" s="4">
        <v>2130</v>
      </c>
      <c r="M37" s="23">
        <f>ROUNDUP(L37-L37*$N$4,0)</f>
        <v>1385</v>
      </c>
      <c r="O37" s="87"/>
      <c r="P37" s="85">
        <f>M37*O37</f>
        <v>0</v>
      </c>
      <c r="Q37" s="167"/>
      <c r="R37" s="167"/>
    </row>
    <row r="38" spans="1:28" ht="3.75" customHeight="1" x14ac:dyDescent="0.2">
      <c r="B38" s="47"/>
      <c r="C38" s="47"/>
      <c r="D38" s="47"/>
      <c r="E38" s="47"/>
      <c r="F38" s="48"/>
      <c r="G38" s="48"/>
      <c r="H38" s="49"/>
      <c r="I38" s="47"/>
      <c r="J38" s="50"/>
      <c r="K38" s="50"/>
      <c r="L38" s="50"/>
      <c r="M38" s="47"/>
      <c r="O38" s="87"/>
      <c r="P38" s="85"/>
      <c r="Q38" s="167"/>
      <c r="R38" s="167"/>
    </row>
    <row r="39" spans="1:28" ht="31.5" x14ac:dyDescent="0.2">
      <c r="A39" s="178"/>
      <c r="B39" s="24" t="s">
        <v>37</v>
      </c>
      <c r="C39" s="9">
        <v>15</v>
      </c>
      <c r="D39" s="15" t="s">
        <v>5</v>
      </c>
      <c r="E39" s="25" t="s">
        <v>4</v>
      </c>
      <c r="F39" s="55" t="s">
        <v>38</v>
      </c>
      <c r="G39" s="9">
        <v>40</v>
      </c>
      <c r="H39" s="14" t="s">
        <v>187</v>
      </c>
      <c r="I39" s="24" t="s">
        <v>53</v>
      </c>
      <c r="J39" s="16">
        <v>195</v>
      </c>
      <c r="K39" s="16">
        <v>10</v>
      </c>
      <c r="L39" s="115">
        <v>452</v>
      </c>
      <c r="M39" s="46">
        <f t="shared" si="0"/>
        <v>294</v>
      </c>
      <c r="O39" s="87"/>
      <c r="P39" s="85">
        <f t="shared" si="1"/>
        <v>0</v>
      </c>
      <c r="Q39" s="167"/>
      <c r="R39" s="167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28" ht="31.5" x14ac:dyDescent="0.2">
      <c r="A40" s="178"/>
      <c r="B40" s="72" t="s">
        <v>37</v>
      </c>
      <c r="C40" s="18">
        <v>20</v>
      </c>
      <c r="D40" s="20" t="s">
        <v>5</v>
      </c>
      <c r="E40" s="21" t="s">
        <v>4</v>
      </c>
      <c r="F40" s="31" t="s">
        <v>45</v>
      </c>
      <c r="G40" s="18">
        <v>40</v>
      </c>
      <c r="H40" s="51" t="s">
        <v>188</v>
      </c>
      <c r="I40" s="52" t="s">
        <v>59</v>
      </c>
      <c r="J40" s="22">
        <v>278</v>
      </c>
      <c r="K40" s="22">
        <v>10</v>
      </c>
      <c r="L40" s="4">
        <v>710</v>
      </c>
      <c r="M40" s="23">
        <f>ROUNDUP(L40-L40*$N$4,0)</f>
        <v>462</v>
      </c>
      <c r="O40" s="87"/>
      <c r="P40" s="85">
        <f>M40*O40</f>
        <v>0</v>
      </c>
      <c r="Q40" s="167"/>
      <c r="R40" s="167"/>
      <c r="S40" s="93"/>
      <c r="T40" s="93"/>
      <c r="U40" s="93"/>
      <c r="V40" s="93"/>
      <c r="W40" s="93"/>
      <c r="X40" s="93"/>
      <c r="Y40" s="93"/>
      <c r="Z40" s="93"/>
      <c r="AA40" s="93"/>
      <c r="AB40" s="93"/>
    </row>
    <row r="41" spans="1:28" ht="31.5" x14ac:dyDescent="0.2">
      <c r="A41" s="178"/>
      <c r="B41" s="15" t="s">
        <v>37</v>
      </c>
      <c r="C41" s="9">
        <v>25</v>
      </c>
      <c r="D41" s="15" t="s">
        <v>5</v>
      </c>
      <c r="E41" s="25" t="s">
        <v>4</v>
      </c>
      <c r="F41" s="55" t="s">
        <v>46</v>
      </c>
      <c r="G41" s="9">
        <v>40</v>
      </c>
      <c r="H41" s="14" t="s">
        <v>189</v>
      </c>
      <c r="I41" s="24" t="s">
        <v>64</v>
      </c>
      <c r="J41" s="43">
        <v>461</v>
      </c>
      <c r="K41" s="43">
        <v>6</v>
      </c>
      <c r="L41" s="115">
        <v>1331</v>
      </c>
      <c r="M41" s="46">
        <f>ROUNDUP(L41-L41*$N$4,0)</f>
        <v>866</v>
      </c>
      <c r="O41" s="87"/>
      <c r="P41" s="85">
        <f>M41*O41</f>
        <v>0</v>
      </c>
      <c r="Q41" s="167"/>
      <c r="R41" s="167"/>
    </row>
    <row r="42" spans="1:28" ht="31.5" x14ac:dyDescent="0.2">
      <c r="A42" s="178"/>
      <c r="B42" s="72" t="s">
        <v>37</v>
      </c>
      <c r="C42" s="18">
        <v>32</v>
      </c>
      <c r="D42" s="20" t="s">
        <v>5</v>
      </c>
      <c r="E42" s="21" t="s">
        <v>4</v>
      </c>
      <c r="F42" s="31" t="s">
        <v>47</v>
      </c>
      <c r="G42" s="18">
        <v>25</v>
      </c>
      <c r="H42" s="51" t="s">
        <v>190</v>
      </c>
      <c r="I42" s="52" t="s">
        <v>70</v>
      </c>
      <c r="J42" s="22">
        <v>810</v>
      </c>
      <c r="K42" s="22">
        <v>4</v>
      </c>
      <c r="L42" s="4">
        <v>2152</v>
      </c>
      <c r="M42" s="23">
        <f>ROUNDUP(L42-L42*$N$4,0)</f>
        <v>1399</v>
      </c>
      <c r="O42" s="87"/>
      <c r="P42" s="85">
        <f>M42*O42</f>
        <v>0</v>
      </c>
      <c r="Q42" s="167"/>
      <c r="R42" s="167"/>
    </row>
    <row r="43" spans="1:28" ht="12.75" customHeight="1" x14ac:dyDescent="0.2">
      <c r="A43" s="182" t="s">
        <v>146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90" t="s">
        <v>126</v>
      </c>
      <c r="O43" s="91">
        <f>SUM(O4:O42)</f>
        <v>0</v>
      </c>
      <c r="P43" s="91">
        <f>SUM(P4:P42)</f>
        <v>0</v>
      </c>
    </row>
    <row r="44" spans="1:28" ht="11.25" customHeight="1" x14ac:dyDescent="0.2">
      <c r="A44" s="175" t="s">
        <v>78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"/>
    </row>
    <row r="45" spans="1:28" ht="11.25" customHeight="1" x14ac:dyDescent="0.2">
      <c r="A45" s="175" t="s">
        <v>147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"/>
    </row>
    <row r="46" spans="1:28" ht="13.5" customHeight="1" x14ac:dyDescent="0.2">
      <c r="A46" s="155" t="s">
        <v>148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N46" s="71"/>
    </row>
    <row r="47" spans="1:28" ht="11.25" customHeight="1" x14ac:dyDescent="0.2">
      <c r="A47" s="154" t="s">
        <v>149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N47" s="1"/>
    </row>
    <row r="48" spans="1:28" ht="11.45" customHeight="1" x14ac:dyDescent="0.2">
      <c r="A48" s="175" t="s">
        <v>141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"/>
    </row>
    <row r="49" spans="1:14" ht="11.85" customHeight="1" x14ac:dyDescent="0.2">
      <c r="A49" s="175" t="s">
        <v>150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"/>
    </row>
    <row r="50" spans="1:14" ht="11.25" customHeight="1" x14ac:dyDescent="0.2">
      <c r="A50" s="154" t="s">
        <v>32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N50" s="1"/>
    </row>
    <row r="51" spans="1:14" ht="11.25" customHeight="1" x14ac:dyDescent="0.2">
      <c r="A51" s="175" t="s">
        <v>143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"/>
    </row>
    <row r="52" spans="1:14" ht="11.25" customHeight="1" x14ac:dyDescent="0.2">
      <c r="A52" s="175" t="s">
        <v>35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"/>
    </row>
    <row r="53" spans="1:14" ht="11.25" customHeight="1" x14ac:dyDescent="0.2">
      <c r="A53" s="175" t="s">
        <v>30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"/>
    </row>
    <row r="54" spans="1:14" ht="11.25" customHeight="1" x14ac:dyDescent="0.2">
      <c r="A54" s="155" t="s">
        <v>151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N54" s="71"/>
    </row>
    <row r="55" spans="1:14" ht="11.25" customHeight="1" x14ac:dyDescent="0.2">
      <c r="A55" s="175" t="s">
        <v>152</v>
      </c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"/>
    </row>
    <row r="56" spans="1:14" ht="12.2" customHeight="1" x14ac:dyDescent="0.2">
      <c r="A56" s="175" t="s">
        <v>153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"/>
    </row>
    <row r="57" spans="1:14" ht="12.2" customHeight="1" x14ac:dyDescent="0.2">
      <c r="A57" s="175" t="s">
        <v>31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"/>
    </row>
    <row r="58" spans="1:14" ht="11.25" customHeight="1" x14ac:dyDescent="0.2">
      <c r="A58" s="175" t="s">
        <v>154</v>
      </c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"/>
    </row>
    <row r="59" spans="1:14" ht="11.25" customHeight="1" x14ac:dyDescent="0.2">
      <c r="A59" s="175" t="s">
        <v>155</v>
      </c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"/>
    </row>
    <row r="60" spans="1:14" ht="11.25" customHeight="1" x14ac:dyDescent="0.2">
      <c r="A60" s="175" t="s">
        <v>156</v>
      </c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"/>
    </row>
    <row r="61" spans="1:14" ht="11.25" customHeight="1" x14ac:dyDescent="0.2">
      <c r="A61" s="155" t="s">
        <v>157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N61" s="71"/>
    </row>
    <row r="62" spans="1:14" ht="11.25" customHeight="1" x14ac:dyDescent="0.2">
      <c r="A62" s="155" t="s">
        <v>77</v>
      </c>
      <c r="B62" s="157"/>
      <c r="C62" s="157"/>
      <c r="D62" s="157"/>
      <c r="E62" s="157"/>
      <c r="F62" s="157"/>
      <c r="G62" s="71" t="s">
        <v>142</v>
      </c>
      <c r="H62" s="153" t="s">
        <v>121</v>
      </c>
      <c r="I62" s="153"/>
      <c r="J62" s="153"/>
      <c r="K62" s="98"/>
      <c r="L62" s="98"/>
      <c r="N62" s="1"/>
    </row>
    <row r="63" spans="1:14" ht="13.35" customHeight="1" x14ac:dyDescent="0.2">
      <c r="B63" s="159" t="s">
        <v>21</v>
      </c>
      <c r="C63" s="160"/>
      <c r="E63" s="1"/>
      <c r="H63" s="2"/>
      <c r="I63" s="2"/>
      <c r="J63" s="174" t="s">
        <v>22</v>
      </c>
      <c r="K63" s="174"/>
      <c r="L63" s="2"/>
    </row>
    <row r="64" spans="1:14" ht="13.35" customHeight="1" x14ac:dyDescent="0.2">
      <c r="B64" s="159" t="s">
        <v>23</v>
      </c>
      <c r="C64" s="160"/>
      <c r="E64" s="1"/>
      <c r="H64" s="2"/>
      <c r="I64" s="2"/>
      <c r="J64" s="174" t="s">
        <v>24</v>
      </c>
      <c r="K64" s="174"/>
      <c r="L64" s="2"/>
    </row>
    <row r="65" spans="2:12" ht="11.25" customHeight="1" x14ac:dyDescent="0.2">
      <c r="B65" s="173" t="s">
        <v>25</v>
      </c>
      <c r="C65" s="173"/>
      <c r="E65" s="1"/>
      <c r="H65" s="2"/>
      <c r="I65" s="2"/>
      <c r="J65" s="174" t="s">
        <v>26</v>
      </c>
      <c r="K65" s="174"/>
      <c r="L65" s="2"/>
    </row>
    <row r="66" spans="2:12" ht="11.25" customHeight="1" x14ac:dyDescent="0.2">
      <c r="G66"/>
    </row>
    <row r="67" spans="2:12" ht="11.25" customHeight="1" x14ac:dyDescent="0.2"/>
    <row r="68" spans="2:12" ht="21" customHeight="1" x14ac:dyDescent="0.2"/>
  </sheetData>
  <sheetProtection algorithmName="SHA-512" hashValue="buUsppgSUktkFM1+4fyfXzR+3bE3bzCYlCniXXQz82JbzAxPD5s/QnIzYB/8GgUZYj+arH9sHsL8DpSBh/CuQA==" saltValue="Pbti2qLR9viGaK3r1I9PAg==" spinCount="100000" sheet="1" objects="1" scenarios="1"/>
  <protectedRanges>
    <protectedRange algorithmName="SHA-512" hashValue="Iz2Dw9Ucyv9QNL9fSGeQPbpEiPxKZPIB0z44dqNcHtLGDakH9S8r5COtawcLjYxvUSPMsrK8sIVWC4hp+Aqz5A==" saltValue="W/Cf/gLp4x0cI7e75NDLgw==" spinCount="100000" sqref="B4:K42 M4:M42" name="Диапазон1"/>
  </protectedRanges>
  <mergeCells count="31">
    <mergeCell ref="A51:M51"/>
    <mergeCell ref="A52:M52"/>
    <mergeCell ref="A53:M53"/>
    <mergeCell ref="A55:M55"/>
    <mergeCell ref="A56:M56"/>
    <mergeCell ref="A43:M43"/>
    <mergeCell ref="A44:M44"/>
    <mergeCell ref="A45:M45"/>
    <mergeCell ref="A48:M48"/>
    <mergeCell ref="A49:M49"/>
    <mergeCell ref="A4:A7"/>
    <mergeCell ref="A9:A14"/>
    <mergeCell ref="A16:A19"/>
    <mergeCell ref="A21:A26"/>
    <mergeCell ref="A28:A29"/>
    <mergeCell ref="O1:O3"/>
    <mergeCell ref="P1:P3"/>
    <mergeCell ref="B1:M2"/>
    <mergeCell ref="B65:C65"/>
    <mergeCell ref="J63:K63"/>
    <mergeCell ref="J64:K64"/>
    <mergeCell ref="J65:K65"/>
    <mergeCell ref="A57:M57"/>
    <mergeCell ref="A58:M58"/>
    <mergeCell ref="A59:M59"/>
    <mergeCell ref="A60:M60"/>
    <mergeCell ref="N1:N3"/>
    <mergeCell ref="A31:A32"/>
    <mergeCell ref="A34:A37"/>
    <mergeCell ref="A39:A42"/>
    <mergeCell ref="A1:A3"/>
  </mergeCells>
  <hyperlinks>
    <hyperlink ref="H62:J62" r:id="rId1" display="латунныекраны.рф" xr:uid="{00000000-0004-0000-0000-000000000000}"/>
  </hyperlinks>
  <pageMargins left="0.43307086614173229" right="0.43307086614173229" top="0.35433070866141736" bottom="0.35433070866141736" header="0.31496062992125984" footer="0.31496062992125984"/>
  <pageSetup paperSize="9" scale="7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66"/>
    <pageSetUpPr fitToPage="1"/>
  </sheetPr>
  <dimension ref="A1:R57"/>
  <sheetViews>
    <sheetView zoomScaleNormal="100" workbookViewId="0">
      <selection activeCell="N5" sqref="N5"/>
    </sheetView>
  </sheetViews>
  <sheetFormatPr defaultRowHeight="12.75" x14ac:dyDescent="0.2"/>
  <cols>
    <col min="1" max="1" width="24.5" customWidth="1"/>
    <col min="2" max="2" width="3.6640625" bestFit="1" customWidth="1"/>
    <col min="3" max="3" width="3.5" bestFit="1" customWidth="1"/>
    <col min="4" max="4" width="6" bestFit="1" customWidth="1"/>
    <col min="5" max="5" width="3.5" bestFit="1" customWidth="1"/>
    <col min="6" max="6" width="6.5" bestFit="1" customWidth="1"/>
    <col min="7" max="7" width="3.5" bestFit="1" customWidth="1"/>
    <col min="8" max="8" width="39" customWidth="1"/>
    <col min="9" max="9" width="16.5" customWidth="1"/>
    <col min="12" max="12" width="10.83203125" customWidth="1"/>
    <col min="13" max="13" width="11.83203125" customWidth="1"/>
    <col min="14" max="14" width="11.6640625" customWidth="1"/>
    <col min="15" max="15" width="13.33203125" customWidth="1"/>
    <col min="16" max="16" width="19.5" customWidth="1"/>
  </cols>
  <sheetData>
    <row r="1" spans="1:18" x14ac:dyDescent="0.2">
      <c r="A1" s="161"/>
      <c r="B1" s="185" t="s">
        <v>161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6"/>
      <c r="N1" s="183" t="s">
        <v>29</v>
      </c>
      <c r="O1" s="184" t="s">
        <v>124</v>
      </c>
      <c r="P1" s="184" t="s">
        <v>125</v>
      </c>
    </row>
    <row r="2" spans="1:18" ht="20.25" customHeight="1" x14ac:dyDescent="0.2">
      <c r="A2" s="162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8"/>
      <c r="N2" s="183"/>
      <c r="O2" s="184"/>
      <c r="P2" s="184"/>
    </row>
    <row r="3" spans="1:18" ht="73.5" x14ac:dyDescent="0.2">
      <c r="A3" s="162"/>
      <c r="B3" s="74" t="s">
        <v>39</v>
      </c>
      <c r="C3" s="74" t="s">
        <v>40</v>
      </c>
      <c r="D3" s="75" t="s">
        <v>41</v>
      </c>
      <c r="E3" s="76" t="s">
        <v>42</v>
      </c>
      <c r="F3" s="75" t="s">
        <v>44</v>
      </c>
      <c r="G3" s="77" t="s">
        <v>118</v>
      </c>
      <c r="H3" s="78" t="s">
        <v>36</v>
      </c>
      <c r="I3" s="79" t="s">
        <v>43</v>
      </c>
      <c r="J3" s="80" t="s">
        <v>33</v>
      </c>
      <c r="K3" s="80" t="s">
        <v>34</v>
      </c>
      <c r="L3" s="81" t="s">
        <v>119</v>
      </c>
      <c r="M3" s="83" t="s">
        <v>28</v>
      </c>
      <c r="N3" s="183"/>
      <c r="O3" s="184"/>
      <c r="P3" s="184"/>
    </row>
    <row r="4" spans="1:18" ht="32.25" thickBot="1" x14ac:dyDescent="0.25">
      <c r="A4" s="190"/>
      <c r="B4" s="10" t="s">
        <v>79</v>
      </c>
      <c r="C4" s="11">
        <v>15</v>
      </c>
      <c r="D4" s="12" t="s">
        <v>2</v>
      </c>
      <c r="E4" s="13" t="s">
        <v>3</v>
      </c>
      <c r="F4" s="53" t="s">
        <v>38</v>
      </c>
      <c r="G4" s="9">
        <v>40</v>
      </c>
      <c r="H4" s="14" t="s">
        <v>99</v>
      </c>
      <c r="I4" s="24" t="s">
        <v>80</v>
      </c>
      <c r="J4" s="16">
        <v>146</v>
      </c>
      <c r="K4" s="16">
        <v>30</v>
      </c>
      <c r="L4" s="3">
        <v>310</v>
      </c>
      <c r="M4" s="17">
        <f>ROUNDUP(L4-L4*$N$4,0)</f>
        <v>202</v>
      </c>
      <c r="N4" s="84">
        <v>0.35</v>
      </c>
      <c r="O4" s="87"/>
      <c r="P4" s="88">
        <v>0</v>
      </c>
      <c r="R4" s="167"/>
    </row>
    <row r="5" spans="1:18" ht="31.5" x14ac:dyDescent="0.2">
      <c r="A5" s="178"/>
      <c r="B5" s="102" t="s">
        <v>79</v>
      </c>
      <c r="C5" s="103">
        <v>20</v>
      </c>
      <c r="D5" s="102" t="s">
        <v>2</v>
      </c>
      <c r="E5" s="104" t="s">
        <v>3</v>
      </c>
      <c r="F5" s="105" t="s">
        <v>45</v>
      </c>
      <c r="G5" s="103">
        <v>40</v>
      </c>
      <c r="H5" s="106" t="s">
        <v>103</v>
      </c>
      <c r="I5" s="107" t="s">
        <v>84</v>
      </c>
      <c r="J5" s="108">
        <v>201</v>
      </c>
      <c r="K5" s="108">
        <v>22</v>
      </c>
      <c r="L5" s="4">
        <v>506</v>
      </c>
      <c r="M5" s="23">
        <f>ROUNDUP(L5-L5*$N$4,0)</f>
        <v>329</v>
      </c>
      <c r="O5" s="87"/>
      <c r="P5" s="88">
        <v>0</v>
      </c>
      <c r="R5" s="167"/>
    </row>
    <row r="6" spans="1:18" ht="31.5" x14ac:dyDescent="0.2">
      <c r="A6" s="178"/>
      <c r="B6" s="41" t="s">
        <v>79</v>
      </c>
      <c r="C6" s="40">
        <v>25</v>
      </c>
      <c r="D6" s="41" t="s">
        <v>2</v>
      </c>
      <c r="E6" s="42" t="s">
        <v>3</v>
      </c>
      <c r="F6" s="57" t="s">
        <v>46</v>
      </c>
      <c r="G6" s="40">
        <v>40</v>
      </c>
      <c r="H6" s="61" t="s">
        <v>106</v>
      </c>
      <c r="I6" s="62" t="s">
        <v>87</v>
      </c>
      <c r="J6" s="43">
        <v>311</v>
      </c>
      <c r="K6" s="43">
        <v>12</v>
      </c>
      <c r="L6" s="5">
        <v>984</v>
      </c>
      <c r="M6" s="17">
        <f>ROUNDUP(L6-L6*$N$4,0)</f>
        <v>640</v>
      </c>
      <c r="O6" s="87"/>
      <c r="P6" s="88">
        <v>0</v>
      </c>
      <c r="R6" s="167"/>
    </row>
    <row r="7" spans="1:18" ht="31.5" x14ac:dyDescent="0.2">
      <c r="A7" s="178"/>
      <c r="B7" s="72" t="s">
        <v>79</v>
      </c>
      <c r="C7" s="110">
        <v>32</v>
      </c>
      <c r="D7" s="72" t="s">
        <v>2</v>
      </c>
      <c r="E7" s="111" t="s">
        <v>3</v>
      </c>
      <c r="F7" s="112" t="s">
        <v>47</v>
      </c>
      <c r="G7" s="110">
        <v>25</v>
      </c>
      <c r="H7" s="113" t="s">
        <v>110</v>
      </c>
      <c r="I7" s="19" t="s">
        <v>91</v>
      </c>
      <c r="J7" s="108">
        <v>555</v>
      </c>
      <c r="K7" s="108">
        <v>8</v>
      </c>
      <c r="L7" s="4">
        <v>1668</v>
      </c>
      <c r="M7" s="23">
        <f>ROUNDUP(L7-L7*$N$4,0)</f>
        <v>1085</v>
      </c>
      <c r="O7" s="87"/>
      <c r="P7" s="88">
        <v>0</v>
      </c>
      <c r="R7" s="167"/>
    </row>
    <row r="8" spans="1:18" ht="2.25" customHeight="1" x14ac:dyDescent="0.2">
      <c r="B8" s="28"/>
      <c r="C8" s="28"/>
      <c r="D8" s="28"/>
      <c r="E8" s="28"/>
      <c r="F8" s="27"/>
      <c r="G8" s="27"/>
      <c r="H8" s="29"/>
      <c r="I8" s="28"/>
      <c r="J8" s="28"/>
      <c r="K8" s="28"/>
      <c r="L8" s="28"/>
      <c r="M8" s="17"/>
      <c r="N8" s="7"/>
      <c r="O8" s="86"/>
      <c r="P8" s="86"/>
      <c r="R8" s="167"/>
    </row>
    <row r="9" spans="1:18" ht="31.5" x14ac:dyDescent="0.2">
      <c r="A9" s="178"/>
      <c r="B9" s="24" t="s">
        <v>79</v>
      </c>
      <c r="C9" s="9">
        <v>15</v>
      </c>
      <c r="D9" s="15" t="s">
        <v>2</v>
      </c>
      <c r="E9" s="25" t="s">
        <v>4</v>
      </c>
      <c r="F9" s="55" t="s">
        <v>38</v>
      </c>
      <c r="G9" s="9">
        <v>40</v>
      </c>
      <c r="H9" s="14" t="s">
        <v>100</v>
      </c>
      <c r="I9" s="24" t="s">
        <v>81</v>
      </c>
      <c r="J9" s="16">
        <v>154</v>
      </c>
      <c r="K9" s="16">
        <v>18</v>
      </c>
      <c r="L9" s="115">
        <v>312</v>
      </c>
      <c r="M9" s="46">
        <f t="shared" ref="M9:M26" si="0">ROUNDUP(L9-L9*$N$4,0)</f>
        <v>203</v>
      </c>
      <c r="O9" s="87"/>
      <c r="P9" s="88">
        <v>0</v>
      </c>
      <c r="R9" s="167"/>
    </row>
    <row r="10" spans="1:18" ht="31.5" x14ac:dyDescent="0.2">
      <c r="A10" s="178"/>
      <c r="B10" s="72" t="s">
        <v>79</v>
      </c>
      <c r="C10" s="18">
        <v>20</v>
      </c>
      <c r="D10" s="20" t="s">
        <v>2</v>
      </c>
      <c r="E10" s="21" t="s">
        <v>4</v>
      </c>
      <c r="F10" s="31" t="s">
        <v>45</v>
      </c>
      <c r="G10" s="18">
        <v>40</v>
      </c>
      <c r="H10" s="51" t="s">
        <v>104</v>
      </c>
      <c r="I10" s="52" t="s">
        <v>85</v>
      </c>
      <c r="J10" s="22">
        <v>210</v>
      </c>
      <c r="K10" s="22">
        <v>12</v>
      </c>
      <c r="L10" s="4">
        <v>510</v>
      </c>
      <c r="M10" s="23">
        <f>ROUNDUP(L10-L10*$N$4,0)</f>
        <v>332</v>
      </c>
      <c r="O10" s="87"/>
      <c r="P10" s="88">
        <v>0</v>
      </c>
      <c r="R10" s="167"/>
    </row>
    <row r="11" spans="1:18" ht="31.5" x14ac:dyDescent="0.2">
      <c r="A11" s="178"/>
      <c r="B11" s="15" t="s">
        <v>79</v>
      </c>
      <c r="C11" s="9">
        <v>25</v>
      </c>
      <c r="D11" s="15" t="s">
        <v>2</v>
      </c>
      <c r="E11" s="25" t="s">
        <v>4</v>
      </c>
      <c r="F11" s="55" t="s">
        <v>46</v>
      </c>
      <c r="G11" s="9">
        <v>40</v>
      </c>
      <c r="H11" s="14" t="s">
        <v>107</v>
      </c>
      <c r="I11" s="24" t="s">
        <v>88</v>
      </c>
      <c r="J11" s="43">
        <v>313</v>
      </c>
      <c r="K11" s="43">
        <v>8</v>
      </c>
      <c r="L11" s="115">
        <v>994</v>
      </c>
      <c r="M11" s="46">
        <f>ROUNDUP(L11-L11*$N$4,0)</f>
        <v>647</v>
      </c>
      <c r="O11" s="87"/>
      <c r="P11" s="88">
        <v>0</v>
      </c>
      <c r="R11" s="167"/>
    </row>
    <row r="12" spans="1:18" ht="31.5" x14ac:dyDescent="0.2">
      <c r="A12" s="178"/>
      <c r="B12" s="72" t="s">
        <v>79</v>
      </c>
      <c r="C12" s="18">
        <v>32</v>
      </c>
      <c r="D12" s="20" t="s">
        <v>2</v>
      </c>
      <c r="E12" s="21" t="s">
        <v>4</v>
      </c>
      <c r="F12" s="31" t="s">
        <v>47</v>
      </c>
      <c r="G12" s="18">
        <v>25</v>
      </c>
      <c r="H12" s="51" t="s">
        <v>111</v>
      </c>
      <c r="I12" s="52" t="s">
        <v>92</v>
      </c>
      <c r="J12" s="22">
        <v>572</v>
      </c>
      <c r="K12" s="22">
        <v>4</v>
      </c>
      <c r="L12" s="4">
        <v>1659</v>
      </c>
      <c r="M12" s="23">
        <f>ROUNDUP(L12-L12*$N$4,0)</f>
        <v>1079</v>
      </c>
      <c r="O12" s="87"/>
      <c r="P12" s="88">
        <v>0</v>
      </c>
      <c r="R12" s="167"/>
    </row>
    <row r="13" spans="1:18" ht="31.5" x14ac:dyDescent="0.2">
      <c r="A13" s="178"/>
      <c r="B13" s="15" t="s">
        <v>79</v>
      </c>
      <c r="C13" s="9">
        <v>40</v>
      </c>
      <c r="D13" s="15" t="s">
        <v>2</v>
      </c>
      <c r="E13" s="25" t="s">
        <v>4</v>
      </c>
      <c r="F13" s="30" t="s">
        <v>48</v>
      </c>
      <c r="G13" s="9">
        <v>25</v>
      </c>
      <c r="H13" s="14" t="s">
        <v>114</v>
      </c>
      <c r="I13" s="24" t="s">
        <v>95</v>
      </c>
      <c r="J13" s="16">
        <v>981</v>
      </c>
      <c r="K13" s="16">
        <v>3</v>
      </c>
      <c r="L13" s="3">
        <v>2642</v>
      </c>
      <c r="M13" s="17">
        <f>ROUNDUP(L13-L13*$N$4,0)</f>
        <v>1718</v>
      </c>
      <c r="O13" s="87"/>
      <c r="P13" s="88">
        <v>0</v>
      </c>
      <c r="R13" s="167"/>
    </row>
    <row r="14" spans="1:18" ht="31.5" x14ac:dyDescent="0.2">
      <c r="A14" s="178"/>
      <c r="B14" s="72" t="s">
        <v>79</v>
      </c>
      <c r="C14" s="110">
        <v>50</v>
      </c>
      <c r="D14" s="72" t="s">
        <v>2</v>
      </c>
      <c r="E14" s="111" t="s">
        <v>4</v>
      </c>
      <c r="F14" s="54" t="s">
        <v>49</v>
      </c>
      <c r="G14" s="110">
        <v>25</v>
      </c>
      <c r="H14" s="113" t="s">
        <v>116</v>
      </c>
      <c r="I14" s="19" t="s">
        <v>97</v>
      </c>
      <c r="J14" s="114">
        <v>1441</v>
      </c>
      <c r="K14" s="114">
        <v>2</v>
      </c>
      <c r="L14" s="4">
        <v>3859</v>
      </c>
      <c r="M14" s="23">
        <f>ROUNDUP(L14-L14*$N$4,0)</f>
        <v>2509</v>
      </c>
      <c r="O14" s="87"/>
      <c r="P14" s="88">
        <v>0</v>
      </c>
      <c r="R14" s="167"/>
    </row>
    <row r="15" spans="1:18" ht="3" customHeight="1" x14ac:dyDescent="0.2">
      <c r="B15" s="37"/>
      <c r="C15" s="37"/>
      <c r="D15" s="37"/>
      <c r="E15" s="38"/>
      <c r="F15" s="56"/>
      <c r="G15" s="27"/>
      <c r="H15" s="39"/>
      <c r="I15" s="37"/>
      <c r="J15" s="37"/>
      <c r="K15" s="37"/>
      <c r="L15" s="82"/>
      <c r="M15" s="17"/>
      <c r="O15" s="85"/>
      <c r="P15" s="85"/>
      <c r="R15" s="167"/>
    </row>
    <row r="16" spans="1:18" ht="31.5" x14ac:dyDescent="0.2">
      <c r="A16" s="178"/>
      <c r="B16" s="24" t="s">
        <v>79</v>
      </c>
      <c r="C16" s="9">
        <v>15</v>
      </c>
      <c r="D16" s="15" t="s">
        <v>6</v>
      </c>
      <c r="E16" s="25" t="s">
        <v>3</v>
      </c>
      <c r="F16" s="55" t="s">
        <v>38</v>
      </c>
      <c r="G16" s="9">
        <v>40</v>
      </c>
      <c r="H16" s="14" t="s">
        <v>101</v>
      </c>
      <c r="I16" s="24" t="s">
        <v>82</v>
      </c>
      <c r="J16" s="16">
        <v>150</v>
      </c>
      <c r="K16" s="16">
        <v>30</v>
      </c>
      <c r="L16" s="3">
        <v>372</v>
      </c>
      <c r="M16" s="17">
        <f t="shared" si="0"/>
        <v>242</v>
      </c>
      <c r="O16" s="87"/>
      <c r="P16" s="88">
        <v>0</v>
      </c>
      <c r="R16" s="167"/>
    </row>
    <row r="17" spans="1:18" ht="31.5" x14ac:dyDescent="0.2">
      <c r="A17" s="178"/>
      <c r="B17" s="72" t="s">
        <v>79</v>
      </c>
      <c r="C17" s="110">
        <v>20</v>
      </c>
      <c r="D17" s="72" t="s">
        <v>127</v>
      </c>
      <c r="E17" s="111" t="s">
        <v>3</v>
      </c>
      <c r="F17" s="112" t="s">
        <v>45</v>
      </c>
      <c r="G17" s="110">
        <v>40</v>
      </c>
      <c r="H17" s="113" t="s">
        <v>128</v>
      </c>
      <c r="I17" s="19" t="s">
        <v>123</v>
      </c>
      <c r="J17" s="108">
        <v>209</v>
      </c>
      <c r="K17" s="108">
        <v>22</v>
      </c>
      <c r="L17" s="4">
        <v>590</v>
      </c>
      <c r="M17" s="23">
        <f>ROUNDUP(L17-L17*$N$4,0)</f>
        <v>384</v>
      </c>
      <c r="O17" s="87"/>
      <c r="P17" s="88">
        <v>0</v>
      </c>
      <c r="R17" s="167"/>
    </row>
    <row r="18" spans="1:18" ht="31.5" x14ac:dyDescent="0.2">
      <c r="A18" s="178"/>
      <c r="B18" s="15" t="s">
        <v>79</v>
      </c>
      <c r="C18" s="9">
        <v>25</v>
      </c>
      <c r="D18" s="15" t="s">
        <v>6</v>
      </c>
      <c r="E18" s="25" t="s">
        <v>3</v>
      </c>
      <c r="F18" s="55" t="s">
        <v>46</v>
      </c>
      <c r="G18" s="9">
        <v>40</v>
      </c>
      <c r="H18" s="14" t="s">
        <v>108</v>
      </c>
      <c r="I18" s="24" t="s">
        <v>89</v>
      </c>
      <c r="J18" s="43">
        <v>332</v>
      </c>
      <c r="K18" s="43">
        <v>12</v>
      </c>
      <c r="L18" s="5">
        <v>1112</v>
      </c>
      <c r="M18" s="17">
        <f>ROUNDUP(L18-L18*$N$4,0)</f>
        <v>723</v>
      </c>
      <c r="O18" s="87"/>
      <c r="P18" s="88">
        <v>0</v>
      </c>
      <c r="R18" s="167"/>
    </row>
    <row r="19" spans="1:18" ht="31.5" x14ac:dyDescent="0.2">
      <c r="A19" s="178"/>
      <c r="B19" s="73" t="s">
        <v>79</v>
      </c>
      <c r="C19" s="123">
        <v>32</v>
      </c>
      <c r="D19" s="73" t="s">
        <v>6</v>
      </c>
      <c r="E19" s="124" t="s">
        <v>3</v>
      </c>
      <c r="F19" s="125" t="s">
        <v>47</v>
      </c>
      <c r="G19" s="123">
        <v>25</v>
      </c>
      <c r="H19" s="126" t="s">
        <v>112</v>
      </c>
      <c r="I19" s="67" t="s">
        <v>93</v>
      </c>
      <c r="J19" s="108">
        <v>614</v>
      </c>
      <c r="K19" s="108">
        <v>6</v>
      </c>
      <c r="L19" s="4">
        <v>1738</v>
      </c>
      <c r="M19" s="133">
        <f>ROUNDUP(L19-L19*$N$4,0)</f>
        <v>1130</v>
      </c>
      <c r="O19" s="87"/>
      <c r="P19" s="88">
        <v>0</v>
      </c>
      <c r="R19" s="167"/>
    </row>
    <row r="20" spans="1:18" ht="3" customHeight="1" x14ac:dyDescent="0.2">
      <c r="B20" s="37"/>
      <c r="C20" s="37"/>
      <c r="D20" s="37"/>
      <c r="E20" s="38"/>
      <c r="F20" s="56"/>
      <c r="G20" s="27"/>
      <c r="H20" s="39"/>
      <c r="I20" s="37"/>
      <c r="J20" s="27"/>
      <c r="K20" s="27"/>
      <c r="L20" s="82"/>
      <c r="M20" s="134"/>
      <c r="O20" s="136"/>
      <c r="R20" s="167"/>
    </row>
    <row r="21" spans="1:18" ht="31.5" x14ac:dyDescent="0.2">
      <c r="A21" s="178"/>
      <c r="B21" s="127" t="s">
        <v>79</v>
      </c>
      <c r="C21" s="128">
        <v>15</v>
      </c>
      <c r="D21" s="129" t="s">
        <v>6</v>
      </c>
      <c r="E21" s="130" t="s">
        <v>4</v>
      </c>
      <c r="F21" s="131" t="s">
        <v>38</v>
      </c>
      <c r="G21" s="128">
        <v>40</v>
      </c>
      <c r="H21" s="132" t="s">
        <v>102</v>
      </c>
      <c r="I21" s="127" t="s">
        <v>83</v>
      </c>
      <c r="J21" s="16">
        <v>161</v>
      </c>
      <c r="K21" s="16">
        <v>17</v>
      </c>
      <c r="L21" s="115">
        <v>377</v>
      </c>
      <c r="M21" s="135">
        <f t="shared" si="0"/>
        <v>246</v>
      </c>
      <c r="O21" s="87"/>
      <c r="P21" s="88">
        <v>0</v>
      </c>
      <c r="R21" s="167"/>
    </row>
    <row r="22" spans="1:18" ht="31.5" x14ac:dyDescent="0.2">
      <c r="A22" s="178"/>
      <c r="B22" s="73" t="s">
        <v>79</v>
      </c>
      <c r="C22" s="32">
        <v>20</v>
      </c>
      <c r="D22" s="33" t="s">
        <v>6</v>
      </c>
      <c r="E22" s="34" t="s">
        <v>4</v>
      </c>
      <c r="F22" s="35" t="s">
        <v>45</v>
      </c>
      <c r="G22" s="32">
        <v>40</v>
      </c>
      <c r="H22" s="59" t="s">
        <v>105</v>
      </c>
      <c r="I22" s="60" t="s">
        <v>86</v>
      </c>
      <c r="J22" s="22">
        <v>216</v>
      </c>
      <c r="K22" s="22">
        <v>12</v>
      </c>
      <c r="L22" s="4">
        <v>597</v>
      </c>
      <c r="M22" s="23">
        <f t="shared" si="0"/>
        <v>389</v>
      </c>
      <c r="O22" s="87"/>
      <c r="P22" s="88">
        <v>0</v>
      </c>
      <c r="R22" s="167"/>
    </row>
    <row r="23" spans="1:18" ht="31.5" x14ac:dyDescent="0.2">
      <c r="A23" s="178"/>
      <c r="B23" s="15" t="s">
        <v>79</v>
      </c>
      <c r="C23" s="9">
        <v>25</v>
      </c>
      <c r="D23" s="15" t="s">
        <v>6</v>
      </c>
      <c r="E23" s="25" t="s">
        <v>4</v>
      </c>
      <c r="F23" s="55" t="s">
        <v>46</v>
      </c>
      <c r="G23" s="9">
        <v>40</v>
      </c>
      <c r="H23" s="14" t="s">
        <v>109</v>
      </c>
      <c r="I23" s="24" t="s">
        <v>90</v>
      </c>
      <c r="J23" s="43">
        <v>323</v>
      </c>
      <c r="K23" s="43">
        <v>6</v>
      </c>
      <c r="L23" s="115">
        <v>1121</v>
      </c>
      <c r="M23" s="46">
        <f t="shared" si="0"/>
        <v>729</v>
      </c>
      <c r="O23" s="87"/>
      <c r="P23" s="88">
        <v>0</v>
      </c>
      <c r="R23" s="167"/>
    </row>
    <row r="24" spans="1:18" ht="31.5" x14ac:dyDescent="0.2">
      <c r="A24" s="178"/>
      <c r="B24" s="72" t="s">
        <v>79</v>
      </c>
      <c r="C24" s="18">
        <v>32</v>
      </c>
      <c r="D24" s="20" t="s">
        <v>6</v>
      </c>
      <c r="E24" s="21" t="s">
        <v>4</v>
      </c>
      <c r="F24" s="31" t="s">
        <v>47</v>
      </c>
      <c r="G24" s="18">
        <v>25</v>
      </c>
      <c r="H24" s="51" t="s">
        <v>113</v>
      </c>
      <c r="I24" s="52" t="s">
        <v>94</v>
      </c>
      <c r="J24" s="22">
        <v>640</v>
      </c>
      <c r="K24" s="22">
        <v>4</v>
      </c>
      <c r="L24" s="4">
        <v>1751</v>
      </c>
      <c r="M24" s="23">
        <f t="shared" si="0"/>
        <v>1139</v>
      </c>
      <c r="O24" s="87"/>
      <c r="P24" s="88">
        <v>0</v>
      </c>
      <c r="R24" s="167"/>
    </row>
    <row r="25" spans="1:18" ht="31.5" x14ac:dyDescent="0.2">
      <c r="A25" s="178"/>
      <c r="B25" s="15" t="s">
        <v>79</v>
      </c>
      <c r="C25" s="9">
        <v>40</v>
      </c>
      <c r="D25" s="15" t="s">
        <v>6</v>
      </c>
      <c r="E25" s="25" t="s">
        <v>4</v>
      </c>
      <c r="F25" s="30" t="s">
        <v>48</v>
      </c>
      <c r="G25" s="9">
        <v>25</v>
      </c>
      <c r="H25" s="14" t="s">
        <v>115</v>
      </c>
      <c r="I25" s="24" t="s">
        <v>96</v>
      </c>
      <c r="J25" s="16">
        <v>957</v>
      </c>
      <c r="K25" s="16">
        <v>3</v>
      </c>
      <c r="L25" s="115">
        <v>2735</v>
      </c>
      <c r="M25" s="46">
        <f t="shared" si="0"/>
        <v>1778</v>
      </c>
      <c r="O25" s="87"/>
      <c r="P25" s="88">
        <v>0</v>
      </c>
      <c r="R25" s="167"/>
    </row>
    <row r="26" spans="1:18" ht="31.5" x14ac:dyDescent="0.2">
      <c r="A26" s="178"/>
      <c r="B26" s="20" t="s">
        <v>79</v>
      </c>
      <c r="C26" s="18">
        <v>50</v>
      </c>
      <c r="D26" s="20" t="s">
        <v>6</v>
      </c>
      <c r="E26" s="21" t="s">
        <v>4</v>
      </c>
      <c r="F26" s="58" t="s">
        <v>49</v>
      </c>
      <c r="G26" s="18">
        <v>25</v>
      </c>
      <c r="H26" s="51" t="s">
        <v>117</v>
      </c>
      <c r="I26" s="52" t="s">
        <v>98</v>
      </c>
      <c r="J26" s="45">
        <v>1540</v>
      </c>
      <c r="K26" s="45">
        <v>2</v>
      </c>
      <c r="L26" s="4">
        <v>4078</v>
      </c>
      <c r="M26" s="23">
        <f t="shared" si="0"/>
        <v>2651</v>
      </c>
      <c r="O26" s="87"/>
      <c r="P26" s="88">
        <v>0</v>
      </c>
      <c r="R26" s="167"/>
    </row>
    <row r="27" spans="1:18" ht="3" customHeight="1" x14ac:dyDescent="0.2">
      <c r="B27" s="137"/>
      <c r="C27" s="138"/>
      <c r="D27" s="137"/>
      <c r="E27" s="139"/>
      <c r="F27" s="140"/>
      <c r="G27" s="138"/>
      <c r="H27" s="141"/>
      <c r="I27" s="142"/>
      <c r="J27" s="138"/>
      <c r="K27" s="138"/>
      <c r="L27" s="143"/>
      <c r="M27" s="144"/>
      <c r="O27" s="87"/>
      <c r="P27" s="88"/>
      <c r="R27" s="167"/>
    </row>
    <row r="28" spans="1:18" ht="31.5" x14ac:dyDescent="0.2">
      <c r="A28" s="178"/>
      <c r="B28" s="24" t="s">
        <v>79</v>
      </c>
      <c r="C28" s="9">
        <v>15</v>
      </c>
      <c r="D28" s="24" t="s">
        <v>191</v>
      </c>
      <c r="E28" s="25" t="s">
        <v>3</v>
      </c>
      <c r="F28" s="55" t="s">
        <v>38</v>
      </c>
      <c r="G28" s="9">
        <v>40</v>
      </c>
      <c r="H28" s="14" t="s">
        <v>200</v>
      </c>
      <c r="I28" s="24" t="s">
        <v>201</v>
      </c>
      <c r="J28" s="16">
        <v>162</v>
      </c>
      <c r="K28" s="16">
        <v>25</v>
      </c>
      <c r="L28" s="3">
        <v>443</v>
      </c>
      <c r="M28" s="17">
        <f t="shared" ref="M28" si="1">ROUNDUP(L28-L28*$N$4,0)</f>
        <v>288</v>
      </c>
      <c r="O28" s="87"/>
      <c r="P28" s="88">
        <v>0</v>
      </c>
      <c r="R28" s="167"/>
    </row>
    <row r="29" spans="1:18" ht="31.5" x14ac:dyDescent="0.2">
      <c r="A29" s="178"/>
      <c r="B29" s="72" t="s">
        <v>79</v>
      </c>
      <c r="C29" s="110">
        <v>20</v>
      </c>
      <c r="D29" s="72" t="s">
        <v>191</v>
      </c>
      <c r="E29" s="111" t="s">
        <v>3</v>
      </c>
      <c r="F29" s="112" t="s">
        <v>45</v>
      </c>
      <c r="G29" s="110">
        <v>40</v>
      </c>
      <c r="H29" s="113" t="s">
        <v>202</v>
      </c>
      <c r="I29" s="19" t="s">
        <v>203</v>
      </c>
      <c r="J29" s="108">
        <v>217</v>
      </c>
      <c r="K29" s="108">
        <v>18</v>
      </c>
      <c r="L29" s="4">
        <v>641</v>
      </c>
      <c r="M29" s="23">
        <f>ROUNDUP(L29-L29*$N$4,0)</f>
        <v>417</v>
      </c>
      <c r="O29" s="87"/>
      <c r="P29" s="88"/>
      <c r="R29" s="167"/>
    </row>
    <row r="30" spans="1:18" ht="3" customHeight="1" x14ac:dyDescent="0.2">
      <c r="B30" s="37"/>
      <c r="C30" s="27"/>
      <c r="D30" s="37"/>
      <c r="E30" s="38"/>
      <c r="F30" s="56"/>
      <c r="G30" s="27"/>
      <c r="H30" s="145"/>
      <c r="I30" s="146"/>
      <c r="J30" s="27"/>
      <c r="K30" s="27"/>
      <c r="L30" s="147"/>
      <c r="M30" s="27"/>
      <c r="O30" s="87"/>
      <c r="P30" s="88"/>
      <c r="R30" s="167"/>
    </row>
    <row r="31" spans="1:18" ht="31.5" x14ac:dyDescent="0.2">
      <c r="A31" s="178"/>
      <c r="B31" s="127" t="s">
        <v>79</v>
      </c>
      <c r="C31" s="128">
        <v>15</v>
      </c>
      <c r="D31" s="24" t="s">
        <v>191</v>
      </c>
      <c r="E31" s="130" t="s">
        <v>4</v>
      </c>
      <c r="F31" s="131" t="s">
        <v>38</v>
      </c>
      <c r="G31" s="128">
        <v>40</v>
      </c>
      <c r="H31" s="132" t="s">
        <v>204</v>
      </c>
      <c r="I31" s="127" t="s">
        <v>206</v>
      </c>
      <c r="J31" s="16">
        <v>170</v>
      </c>
      <c r="K31" s="16">
        <v>20</v>
      </c>
      <c r="L31" s="115">
        <v>453</v>
      </c>
      <c r="M31" s="135">
        <f t="shared" ref="M31" si="2">ROUNDUP(L31-L31*$N$4,0)</f>
        <v>295</v>
      </c>
      <c r="O31" s="87"/>
      <c r="P31" s="88">
        <v>0</v>
      </c>
      <c r="R31" s="167"/>
    </row>
    <row r="32" spans="1:18" ht="31.5" x14ac:dyDescent="0.2">
      <c r="A32" s="178"/>
      <c r="B32" s="73" t="s">
        <v>79</v>
      </c>
      <c r="C32" s="32">
        <v>20</v>
      </c>
      <c r="D32" s="72" t="s">
        <v>191</v>
      </c>
      <c r="E32" s="34" t="s">
        <v>4</v>
      </c>
      <c r="F32" s="35" t="s">
        <v>45</v>
      </c>
      <c r="G32" s="32">
        <v>40</v>
      </c>
      <c r="H32" s="59" t="s">
        <v>205</v>
      </c>
      <c r="I32" s="60" t="s">
        <v>207</v>
      </c>
      <c r="J32" s="22">
        <v>225</v>
      </c>
      <c r="K32" s="22">
        <v>12</v>
      </c>
      <c r="L32" s="4">
        <v>648</v>
      </c>
      <c r="M32" s="23">
        <f t="shared" ref="M32" si="3">ROUNDUP(L32-L32*$N$4,0)</f>
        <v>422</v>
      </c>
      <c r="O32" s="87"/>
      <c r="P32" s="88">
        <v>0</v>
      </c>
      <c r="R32" s="167"/>
    </row>
    <row r="33" spans="1:16" ht="12.75" customHeight="1" x14ac:dyDescent="0.2">
      <c r="A33" s="163" t="s">
        <v>7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88">
        <v>0</v>
      </c>
      <c r="P33" s="88">
        <v>0</v>
      </c>
    </row>
    <row r="34" spans="1:16" ht="12.75" customHeight="1" x14ac:dyDescent="0.2">
      <c r="A34" s="164" t="s">
        <v>78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6" ht="12.75" customHeight="1" x14ac:dyDescent="0.2">
      <c r="A35" s="159" t="s">
        <v>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6" ht="12.75" customHeight="1" x14ac:dyDescent="0.2">
      <c r="A36" s="163" t="s">
        <v>9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</row>
    <row r="37" spans="1:16" ht="12.75" customHeight="1" x14ac:dyDescent="0.2">
      <c r="A37" s="159" t="s">
        <v>10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6" ht="12.75" customHeight="1" x14ac:dyDescent="0.2">
      <c r="A38" s="159" t="s">
        <v>11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6" ht="12.75" customHeight="1" x14ac:dyDescent="0.2">
      <c r="A39" s="159" t="s">
        <v>12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6" ht="12.75" customHeight="1" x14ac:dyDescent="0.2">
      <c r="A40" s="164" t="s">
        <v>32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1"/>
    </row>
    <row r="41" spans="1:16" ht="12.75" customHeight="1" x14ac:dyDescent="0.2">
      <c r="A41" s="159" t="s">
        <v>13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6" ht="12.75" customHeight="1" x14ac:dyDescent="0.2">
      <c r="A42" s="164" t="s">
        <v>120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1"/>
    </row>
    <row r="43" spans="1:16" ht="12.75" customHeight="1" x14ac:dyDescent="0.2">
      <c r="A43" s="164" t="s">
        <v>30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1"/>
    </row>
    <row r="44" spans="1:16" ht="12.75" customHeight="1" x14ac:dyDescent="0.2">
      <c r="A44" s="163" t="s">
        <v>14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  <row r="45" spans="1:16" ht="12.75" customHeight="1" x14ac:dyDescent="0.2">
      <c r="A45" s="159" t="s">
        <v>15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6" ht="12.75" customHeight="1" x14ac:dyDescent="0.2">
      <c r="A46" s="159" t="s">
        <v>16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6" ht="12.75" customHeight="1" x14ac:dyDescent="0.2">
      <c r="A47" s="164" t="s">
        <v>31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1"/>
    </row>
    <row r="48" spans="1:16" ht="12.75" customHeight="1" x14ac:dyDescent="0.2">
      <c r="A48" s="159" t="s">
        <v>17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2.75" customHeight="1" x14ac:dyDescent="0.2">
      <c r="A49" s="159" t="s">
        <v>18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 x14ac:dyDescent="0.2">
      <c r="A50" s="159" t="s">
        <v>19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 x14ac:dyDescent="0.2">
      <c r="A51" s="163" t="s">
        <v>20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</row>
    <row r="52" spans="1:14" ht="17.25" customHeight="1" x14ac:dyDescent="0.2">
      <c r="A52" s="156" t="s">
        <v>77</v>
      </c>
      <c r="B52" s="158"/>
      <c r="C52" s="158"/>
      <c r="D52" s="158"/>
      <c r="E52" s="158"/>
      <c r="F52" s="158"/>
      <c r="G52" s="166" t="s">
        <v>27</v>
      </c>
      <c r="H52" s="156"/>
      <c r="I52" s="189" t="s">
        <v>121</v>
      </c>
      <c r="J52" s="189"/>
      <c r="K52" s="101"/>
      <c r="L52" s="1"/>
      <c r="M52" s="1"/>
      <c r="N52" s="1"/>
    </row>
    <row r="53" spans="1:14" x14ac:dyDescent="0.2">
      <c r="B53" s="164" t="s">
        <v>160</v>
      </c>
      <c r="C53" s="160"/>
      <c r="E53" s="1"/>
      <c r="H53" s="2"/>
      <c r="I53" s="2"/>
      <c r="J53" s="165" t="s">
        <v>22</v>
      </c>
      <c r="K53" s="2"/>
      <c r="L53" s="2"/>
    </row>
    <row r="54" spans="1:14" x14ac:dyDescent="0.2">
      <c r="B54" s="159" t="s">
        <v>23</v>
      </c>
      <c r="C54" s="160"/>
      <c r="E54" s="1"/>
      <c r="H54" s="2"/>
      <c r="I54" s="2"/>
      <c r="J54" s="165" t="s">
        <v>24</v>
      </c>
      <c r="K54" s="2"/>
      <c r="L54" s="2"/>
    </row>
    <row r="55" spans="1:14" x14ac:dyDescent="0.2">
      <c r="B55" s="173" t="s">
        <v>25</v>
      </c>
      <c r="C55" s="173"/>
      <c r="E55" s="1"/>
      <c r="H55" s="2"/>
      <c r="I55" s="2"/>
      <c r="J55" s="165" t="s">
        <v>26</v>
      </c>
      <c r="K55" s="2"/>
      <c r="L55" s="2"/>
    </row>
    <row r="57" spans="1:14" x14ac:dyDescent="0.2">
      <c r="G57" s="6"/>
    </row>
  </sheetData>
  <sheetProtection algorithmName="SHA-512" hashValue="v34WW3yfIp7qnAZoRIHaM+qVVjkY/pzigjysrTd269Aa4LHVHrc6gyXOXGzbkJALFdfG1FuTdOv429FKW6vJjw==" saltValue="9RysE7L908ilzU7eNkpabQ==" spinCount="100000" sheet="1" objects="1" scenarios="1"/>
  <protectedRanges>
    <protectedRange algorithmName="SHA-512" hashValue="Iz2Dw9Ucyv9QNL9fSGeQPbpEiPxKZPIB0z44dqNcHtLGDakH9S8r5COtawcLjYxvUSPMsrK8sIVWC4hp+Aqz5A==" saltValue="W/Cf/gLp4x0cI7e75NDLgw==" spinCount="100000" sqref="B4:K32" name="Диапазон1"/>
    <protectedRange algorithmName="SHA-512" hashValue="Iz2Dw9Ucyv9QNL9fSGeQPbpEiPxKZPIB0z44dqNcHtLGDakH9S8r5COtawcLjYxvUSPMsrK8sIVWC4hp+Aqz5A==" saltValue="W/Cf/gLp4x0cI7e75NDLgw==" spinCount="100000" sqref="M4:M32" name="Диапазон1_1"/>
  </protectedRanges>
  <mergeCells count="12">
    <mergeCell ref="A31:A32"/>
    <mergeCell ref="A4:A7"/>
    <mergeCell ref="A9:A14"/>
    <mergeCell ref="A16:A19"/>
    <mergeCell ref="A21:A26"/>
    <mergeCell ref="A28:A29"/>
    <mergeCell ref="N1:N3"/>
    <mergeCell ref="O1:O3"/>
    <mergeCell ref="P1:P3"/>
    <mergeCell ref="B1:M2"/>
    <mergeCell ref="B55:C55"/>
    <mergeCell ref="I52:J52"/>
  </mergeCells>
  <pageMargins left="0.7" right="0.7" top="0.75" bottom="0.75" header="0.3" footer="0.3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4"/>
  <sheetViews>
    <sheetView workbookViewId="0">
      <selection activeCell="G3" sqref="G3"/>
    </sheetView>
  </sheetViews>
  <sheetFormatPr defaultRowHeight="12.75" x14ac:dyDescent="0.2"/>
  <cols>
    <col min="1" max="1" width="47.33203125" customWidth="1"/>
    <col min="2" max="2" width="22.6640625" customWidth="1"/>
    <col min="3" max="3" width="13.33203125" customWidth="1"/>
    <col min="4" max="4" width="11" customWidth="1"/>
    <col min="6" max="6" width="12.33203125" customWidth="1"/>
    <col min="7" max="7" width="12.83203125" customWidth="1"/>
  </cols>
  <sheetData>
    <row r="1" spans="1:8" x14ac:dyDescent="0.2">
      <c r="A1" s="191" t="s">
        <v>144</v>
      </c>
      <c r="B1" s="192"/>
      <c r="C1" s="192"/>
      <c r="D1" s="192"/>
      <c r="E1" s="192"/>
      <c r="F1" s="192"/>
      <c r="G1" s="194"/>
    </row>
    <row r="2" spans="1:8" x14ac:dyDescent="0.2">
      <c r="A2" s="193"/>
      <c r="B2" s="193"/>
      <c r="C2" s="193"/>
      <c r="D2" s="193"/>
      <c r="E2" s="193"/>
      <c r="F2" s="193"/>
      <c r="G2" s="195"/>
    </row>
    <row r="3" spans="1:8" ht="48" x14ac:dyDescent="0.2">
      <c r="A3" s="96" t="s">
        <v>36</v>
      </c>
      <c r="B3" s="96" t="s">
        <v>139</v>
      </c>
      <c r="C3" s="96" t="s">
        <v>43</v>
      </c>
      <c r="D3" s="96" t="s">
        <v>131</v>
      </c>
      <c r="E3" s="96" t="s">
        <v>34</v>
      </c>
      <c r="F3" s="96" t="s">
        <v>145</v>
      </c>
      <c r="G3" s="97" t="s">
        <v>28</v>
      </c>
    </row>
    <row r="4" spans="1:8" ht="21" x14ac:dyDescent="0.2">
      <c r="A4" s="14" t="s">
        <v>129</v>
      </c>
      <c r="B4" s="14" t="s">
        <v>130</v>
      </c>
      <c r="C4" s="14" t="s">
        <v>136</v>
      </c>
      <c r="D4" s="24">
        <v>129</v>
      </c>
      <c r="E4" s="24">
        <v>20</v>
      </c>
      <c r="F4" s="24">
        <v>338</v>
      </c>
      <c r="G4" s="17">
        <f>ROUNDUP(F4-F4*ВОДА!$N$4,0)</f>
        <v>220</v>
      </c>
    </row>
    <row r="5" spans="1:8" ht="21" x14ac:dyDescent="0.2">
      <c r="A5" s="51" t="s">
        <v>132</v>
      </c>
      <c r="B5" s="51" t="s">
        <v>134</v>
      </c>
      <c r="C5" s="51" t="s">
        <v>137</v>
      </c>
      <c r="D5" s="52">
        <v>207</v>
      </c>
      <c r="E5" s="52">
        <v>12</v>
      </c>
      <c r="F5" s="52">
        <v>562</v>
      </c>
      <c r="G5" s="23">
        <f>ROUNDUP(F5-F5*ВОДА!$N$4,0)</f>
        <v>366</v>
      </c>
      <c r="H5" s="93"/>
    </row>
    <row r="6" spans="1:8" ht="21" x14ac:dyDescent="0.2">
      <c r="A6" s="14" t="s">
        <v>133</v>
      </c>
      <c r="B6" s="14" t="s">
        <v>135</v>
      </c>
      <c r="C6" s="14" t="s">
        <v>138</v>
      </c>
      <c r="D6" s="24">
        <v>292</v>
      </c>
      <c r="E6" s="24">
        <v>8</v>
      </c>
      <c r="F6" s="24">
        <v>825</v>
      </c>
      <c r="G6" s="17">
        <f>ROUNDUP(F6-F6*ВОДА!$N$4,0)</f>
        <v>537</v>
      </c>
    </row>
    <row r="7" spans="1:8" ht="21" x14ac:dyDescent="0.2">
      <c r="A7" s="51" t="s">
        <v>208</v>
      </c>
      <c r="B7" s="51" t="s">
        <v>209</v>
      </c>
      <c r="C7" s="51" t="s">
        <v>210</v>
      </c>
      <c r="D7" s="52">
        <v>427</v>
      </c>
      <c r="E7" s="52">
        <v>5</v>
      </c>
      <c r="F7" s="52">
        <v>1279</v>
      </c>
      <c r="G7" s="23">
        <f>ROUNDUP(F7-F7*ВОДА!$N$4,0)</f>
        <v>832</v>
      </c>
      <c r="H7" s="93"/>
    </row>
    <row r="8" spans="1:8" ht="21" x14ac:dyDescent="0.2">
      <c r="A8" s="14" t="s">
        <v>213</v>
      </c>
      <c r="B8" s="14" t="s">
        <v>211</v>
      </c>
      <c r="C8" s="14" t="s">
        <v>212</v>
      </c>
      <c r="D8" s="24">
        <v>598</v>
      </c>
      <c r="E8" s="24">
        <v>3</v>
      </c>
      <c r="F8" s="24">
        <v>2240</v>
      </c>
      <c r="G8" s="17">
        <f>ROUNDUP(F8-F8*ВОДА!$N$4,0)</f>
        <v>1456</v>
      </c>
    </row>
    <row r="9" spans="1:8" ht="21" x14ac:dyDescent="0.2">
      <c r="A9" s="51" t="s">
        <v>214</v>
      </c>
      <c r="B9" s="51" t="s">
        <v>215</v>
      </c>
      <c r="C9" s="51" t="s">
        <v>216</v>
      </c>
      <c r="D9" s="52">
        <v>947</v>
      </c>
      <c r="E9" s="52">
        <v>2</v>
      </c>
      <c r="F9" s="52">
        <v>3035</v>
      </c>
      <c r="G9" s="23">
        <f>ROUNDUP(F9-F9*ВОДА!$N$4,0)</f>
        <v>1973</v>
      </c>
      <c r="H9" s="93"/>
    </row>
    <row r="10" spans="1:8" ht="33.75" x14ac:dyDescent="0.2">
      <c r="A10" s="94" t="s">
        <v>140</v>
      </c>
    </row>
    <row r="11" spans="1:8" x14ac:dyDescent="0.2">
      <c r="A11" s="1"/>
      <c r="B11" s="1"/>
      <c r="C11" s="1"/>
      <c r="D11" s="1"/>
      <c r="E11" s="1"/>
      <c r="F11" s="1"/>
      <c r="G11" s="1"/>
      <c r="H11" s="1"/>
    </row>
    <row r="12" spans="1:8" ht="35.25" x14ac:dyDescent="0.2">
      <c r="A12" s="98" t="s">
        <v>159</v>
      </c>
    </row>
    <row r="13" spans="1:8" ht="45" x14ac:dyDescent="0.2">
      <c r="A13" s="98" t="s">
        <v>217</v>
      </c>
      <c r="B13" s="1"/>
      <c r="C13" s="1"/>
      <c r="D13" s="1"/>
      <c r="E13" s="1"/>
      <c r="F13" s="1"/>
      <c r="G13" s="1"/>
      <c r="H13" s="1"/>
    </row>
    <row r="14" spans="1:8" ht="33.75" x14ac:dyDescent="0.2">
      <c r="A14" s="98" t="s">
        <v>158</v>
      </c>
    </row>
  </sheetData>
  <sheetProtection algorithmName="SHA-512" hashValue="quPnfIz1hVmfKQpnOWFx71JjpBDxUCgiAEvDflM+2VuYSMsmMHkwMX+kYeo15ZGKI8eqNwIXWqqt5ioe7c6sBw==" saltValue="+t/GmFvu0XU0zXL82Lb4lQ==" spinCount="100000" sheet="1" objects="1" scenarios="1"/>
  <protectedRanges>
    <protectedRange algorithmName="SHA-512" hashValue="Iz2Dw9Ucyv9QNL9fSGeQPbpEiPxKZPIB0z44dqNcHtLGDakH9S8r5COtawcLjYxvUSPMsrK8sIVWC4hp+Aqz5A==" saltValue="W/Cf/gLp4x0cI7e75NDLgw==" spinCount="100000" sqref="G4:G9" name="Диапазон1"/>
  </protectedRanges>
  <mergeCells count="2">
    <mergeCell ref="A1:F2"/>
    <mergeCell ref="G1:G2"/>
  </mergeCells>
  <pageMargins left="0.31496062992125984" right="0.31496062992125984" top="0.35433070866141736" bottom="0.74803149606299213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ВОДА</vt:lpstr>
      <vt:lpstr>ГАЗ</vt:lpstr>
      <vt:lpstr>ФИЛЬТРЫ</vt:lpstr>
      <vt:lpstr>ВОДА!Область_печати</vt:lpstr>
      <vt:lpstr>ГАЗ!Область_печати</vt:lpstr>
      <vt:lpstr>ФИЛЬТРЫ!Область_печати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temper9</dc:creator>
  <cp:lastModifiedBy>Kiseleva, Natalya</cp:lastModifiedBy>
  <cp:lastPrinted>2025-12-22T10:00:18Z</cp:lastPrinted>
  <dcterms:created xsi:type="dcterms:W3CDTF">2023-08-25T04:51:45Z</dcterms:created>
  <dcterms:modified xsi:type="dcterms:W3CDTF">2026-02-10T10:46:14Z</dcterms:modified>
</cp:coreProperties>
</file>